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ómo usar" sheetId="1" state="visible" r:id="rId1"/>
    <sheet xmlns:r="http://schemas.openxmlformats.org/officeDocument/2006/relationships" name="1. Insumos" sheetId="2" state="visible" r:id="rId2"/>
    <sheet xmlns:r="http://schemas.openxmlformats.org/officeDocument/2006/relationships" name="2. Recetas" sheetId="3" state="visible" r:id="rId3"/>
    <sheet xmlns:r="http://schemas.openxmlformats.org/officeDocument/2006/relationships" name="3. Resumen" sheetId="4" state="visible" r:id="rId4"/>
    <sheet xmlns:r="http://schemas.openxmlformats.org/officeDocument/2006/relationships" name="Siguiente paso" sheetId="5" state="visible" r:id="rId5"/>
  </sheets>
  <definedNames/>
  <calcPr calcId="124519" fullCalcOnLoad="1"/>
</workbook>
</file>

<file path=xl/styles.xml><?xml version="1.0" encoding="utf-8"?>
<styleSheet xmlns="http://schemas.openxmlformats.org/spreadsheetml/2006/main">
  <numFmts count="4">
    <numFmt numFmtId="164" formatCode="&quot;$&quot;#,##0.00"/>
    <numFmt numFmtId="165" formatCode="yyyy-mm-dd"/>
    <numFmt numFmtId="166" formatCode="dd/mm/yyyy"/>
    <numFmt numFmtId="167" formatCode="0.0%"/>
  </numFmts>
  <fonts count="19">
    <font>
      <name val="Calibri"/>
      <family val="2"/>
      <color theme="1"/>
      <sz val="11"/>
      <scheme val="minor"/>
    </font>
    <font>
      <name val="Arial"/>
      <b val="1"/>
      <color rgb="00FFFFFF"/>
      <sz val="14"/>
    </font>
    <font>
      <name val="Arial"/>
      <color rgb="00CFCFCF"/>
      <sz val="10"/>
    </font>
    <font>
      <name val="Arial"/>
      <b val="1"/>
      <color rgb="001A1A1A"/>
      <sz val="13"/>
    </font>
    <font>
      <name val="Arial"/>
      <color rgb="001A1A1A"/>
      <sz val="10"/>
    </font>
    <font>
      <name val="Arial"/>
      <b val="1"/>
      <color rgb="00FC4A03"/>
      <sz val="11"/>
    </font>
    <font>
      <name val="Arial"/>
      <b val="1"/>
      <color rgb="001A1A1A"/>
      <sz val="10"/>
    </font>
    <font>
      <name val="Arial"/>
      <color rgb="006B6B6B"/>
      <sz val="10"/>
    </font>
    <font>
      <name val="Arial"/>
      <b val="1"/>
      <color rgb="00FFFFFF"/>
      <sz val="9"/>
    </font>
    <font>
      <name val="Arial"/>
      <i val="1"/>
      <color rgb="006B6B6B"/>
      <sz val="9"/>
    </font>
    <font>
      <name val="Arial"/>
      <b val="1"/>
      <color rgb="00FF8A12"/>
      <sz val="10"/>
    </font>
    <font>
      <name val="Arial"/>
      <b val="1"/>
      <color rgb="001A1A1A"/>
      <sz val="11"/>
    </font>
    <font>
      <name val="Arial"/>
      <b val="1"/>
      <color rgb="00FFFFFF"/>
      <sz val="10"/>
    </font>
    <font>
      <name val="Arial"/>
      <b val="1"/>
      <color rgb="00FF8A12"/>
      <sz val="12"/>
    </font>
    <font>
      <name val="Arial"/>
      <color rgb="00FFFFFF"/>
      <sz val="10"/>
    </font>
    <font>
      <name val="Arial"/>
      <b val="1"/>
      <color rgb="00FFFFFF"/>
      <sz val="13"/>
    </font>
    <font>
      <name val="Arial"/>
      <color rgb="00CFCFCF"/>
      <sz val="11"/>
    </font>
    <font>
      <name val="Arial"/>
      <b val="1"/>
      <color rgb="00FF8A12"/>
      <sz val="12"/>
      <u val="single"/>
    </font>
    <font>
      <name val="Arial"/>
      <color rgb="009A9A9A"/>
      <sz val="8"/>
    </font>
  </fonts>
  <fills count="6">
    <fill>
      <patternFill/>
    </fill>
    <fill>
      <patternFill patternType="gray125"/>
    </fill>
    <fill>
      <patternFill patternType="solid">
        <fgColor rgb="000B0B0B"/>
      </patternFill>
    </fill>
    <fill>
      <patternFill patternType="solid">
        <fgColor rgb="00FC4A03"/>
      </patternFill>
    </fill>
    <fill>
      <patternFill patternType="solid">
        <fgColor rgb="00FFF4EC"/>
      </patternFill>
    </fill>
    <fill>
      <patternFill patternType="solid">
        <fgColor rgb="00F2F0ED"/>
      </patternFill>
    </fill>
  </fills>
  <borders count="6">
    <border>
      <left/>
      <right/>
      <top/>
      <bottom/>
      <diagonal/>
    </border>
    <border>
      <left style="thin">
        <color rgb="00D9D4CE"/>
      </left>
      <right style="thin">
        <color rgb="00D9D4CE"/>
      </right>
      <top style="thin">
        <color rgb="00D9D4CE"/>
      </top>
      <bottom style="thin">
        <color rgb="00D9D4CE"/>
      </bottom>
    </border>
    <border>
      <left/>
      <right/>
      <top style="thin">
        <color rgb="00D9D4CE"/>
      </top>
      <bottom/>
      <diagonal/>
    </border>
    <border>
      <left/>
      <right style="thin">
        <color rgb="00D9D4CE"/>
      </right>
      <top style="thin">
        <color rgb="00D9D4CE"/>
      </top>
      <bottom/>
      <diagonal/>
    </border>
    <border>
      <left/>
      <right/>
      <top style="thin">
        <color rgb="00D9D4CE"/>
      </top>
      <bottom style="thin">
        <color rgb="00D9D4CE"/>
      </bottom>
      <diagonal/>
    </border>
    <border>
      <left/>
      <right style="thin">
        <color rgb="00D9D4CE"/>
      </right>
      <top style="thin">
        <color rgb="00D9D4CE"/>
      </top>
      <bottom style="thin">
        <color rgb="00D9D4CE"/>
      </bottom>
      <diagonal/>
    </border>
  </borders>
  <cellStyleXfs count="1">
    <xf numFmtId="0" fontId="0" fillId="0" borderId="0"/>
  </cellStyleXfs>
  <cellXfs count="42">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0"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4" fillId="4" borderId="1" pivotButton="0" quotePrefix="0" xfId="0"/>
    <xf numFmtId="0" fontId="4" fillId="0" borderId="0" pivotButton="0" quotePrefix="0" xfId="0"/>
    <xf numFmtId="0" fontId="4" fillId="5" borderId="1" pivotButton="0" quotePrefix="0" xfId="0"/>
    <xf numFmtId="0" fontId="7" fillId="0" borderId="0" applyAlignment="1" pivotButton="0" quotePrefix="0" xfId="0">
      <alignment vertical="top" wrapText="1"/>
    </xf>
    <xf numFmtId="0" fontId="9" fillId="0" borderId="0" pivotButton="0" quotePrefix="0" xfId="0"/>
    <xf numFmtId="0" fontId="8" fillId="2" borderId="1" applyAlignment="1" pivotButton="0" quotePrefix="0" xfId="0">
      <alignment horizontal="center" vertical="center" wrapText="1"/>
    </xf>
    <xf numFmtId="164" fontId="4" fillId="4" borderId="1" pivotButton="0" quotePrefix="0" xfId="0"/>
    <xf numFmtId="166" fontId="4" fillId="4" borderId="1" pivotButton="0" quotePrefix="0" xfId="0"/>
    <xf numFmtId="3" fontId="4" fillId="4" borderId="1" pivotButton="0" quotePrefix="0" xfId="0"/>
    <xf numFmtId="3" fontId="4" fillId="5" borderId="1" pivotButton="0" quotePrefix="0" xfId="0"/>
    <xf numFmtId="167" fontId="4" fillId="5" borderId="1" pivotButton="0" quotePrefix="0" xfId="0"/>
    <xf numFmtId="164" fontId="6" fillId="5" borderId="1" pivotButton="0" quotePrefix="0" xfId="0"/>
    <xf numFmtId="0" fontId="6" fillId="0" borderId="0" pivotButton="0" quotePrefix="0" xfId="0"/>
    <xf numFmtId="0" fontId="4" fillId="4" borderId="1" applyAlignment="1" pivotButton="0" quotePrefix="0" xfId="0">
      <alignment horizontal="center" vertical="center" wrapText="1"/>
    </xf>
    <xf numFmtId="9" fontId="4" fillId="4" borderId="1" applyAlignment="1" pivotButton="0" quotePrefix="0" xfId="0">
      <alignment horizontal="center" vertical="center" wrapText="1"/>
    </xf>
    <xf numFmtId="0" fontId="10" fillId="2" borderId="0" pivotButton="0" quotePrefix="0" xfId="0"/>
    <xf numFmtId="0" fontId="11" fillId="4" borderId="1" pivotButton="0" quotePrefix="0" xfId="0"/>
    <xf numFmtId="0" fontId="12" fillId="2" borderId="0" pivotButton="0" quotePrefix="0" xfId="0"/>
    <xf numFmtId="164" fontId="4" fillId="5" borderId="1" pivotButton="0" quotePrefix="0" xfId="0"/>
    <xf numFmtId="0" fontId="4" fillId="0" borderId="0" applyAlignment="1" pivotButton="0" quotePrefix="0" xfId="0">
      <alignment vertical="center" wrapText="1"/>
    </xf>
    <xf numFmtId="0" fontId="6" fillId="0" borderId="0" applyAlignment="1" pivotButton="0" quotePrefix="0" xfId="0">
      <alignment vertical="center" wrapText="1"/>
    </xf>
    <xf numFmtId="167" fontId="6" fillId="5" borderId="1" pivotButton="0" quotePrefix="0" xfId="0"/>
    <xf numFmtId="167" fontId="11" fillId="5" borderId="1" pivotButton="0" quotePrefix="0" xfId="0"/>
    <xf numFmtId="0" fontId="0" fillId="0" borderId="4" pivotButton="0" quotePrefix="0" xfId="0"/>
    <xf numFmtId="0" fontId="0" fillId="0" borderId="5" pivotButton="0" quotePrefix="0" xfId="0"/>
    <xf numFmtId="0" fontId="11" fillId="5" borderId="1" pivotButton="0" quotePrefix="0" xfId="0"/>
    <xf numFmtId="164" fontId="11" fillId="5" borderId="1" pivotButton="0" quotePrefix="0" xfId="0"/>
    <xf numFmtId="0" fontId="13" fillId="2" borderId="0" applyAlignment="1" pivotButton="0" quotePrefix="0" xfId="0">
      <alignment vertical="top" wrapText="1"/>
    </xf>
    <xf numFmtId="0" fontId="14" fillId="2" borderId="0" applyAlignment="1" pivotButton="0" quotePrefix="0" xfId="0">
      <alignment vertical="top" wrapText="1"/>
    </xf>
    <xf numFmtId="0" fontId="15" fillId="2" borderId="0" applyAlignment="1" pivotButton="0" quotePrefix="0" xfId="0">
      <alignment vertical="top" wrapText="1"/>
    </xf>
    <xf numFmtId="0" fontId="16" fillId="2" borderId="0" applyAlignment="1" pivotButton="0" quotePrefix="0" xfId="0">
      <alignment vertical="top" wrapText="1"/>
    </xf>
    <xf numFmtId="0" fontId="17" fillId="2" borderId="0" pivotButton="0" quotePrefix="0" xfId="0"/>
    <xf numFmtId="0" fontId="18" fillId="2" borderId="0" applyAlignment="1" pivotButton="0" quotePrefix="0" xfId="0">
      <alignment vertical="top" wrapText="1"/>
    </xf>
  </cellXfs>
  <cellStyles count="1">
    <cellStyle name="Normal" xfId="0" builtinId="0" hidden="0"/>
  </cellStyles>
  <dxfs count="4">
    <dxf>
      <font>
        <name val="Arial"/>
        <b val="1"/>
        <color rgb="008A3A00"/>
      </font>
      <fill>
        <patternFill patternType="solid">
          <fgColor rgb="00FFD8A8"/>
        </patternFill>
      </fill>
    </dxf>
    <dxf>
      <font>
        <name val="Arial"/>
        <color rgb="001E6B2E"/>
      </font>
      <fill>
        <patternFill patternType="solid">
          <fgColor rgb="00D9F2DD"/>
        </patternFill>
      </fill>
    </dxf>
    <dxf>
      <font>
        <name val="Arial"/>
        <b val="1"/>
        <color rgb="009B1C0C"/>
      </font>
      <fill>
        <patternFill patternType="solid">
          <fgColor rgb="00F8C9C0"/>
        </patternFill>
      </fill>
    </dxf>
    <dxf>
      <font>
        <name val="Arial"/>
        <b val="1"/>
        <color rgb="001E6B2E"/>
      </font>
      <fill>
        <patternFill patternType="solid">
          <fgColor rgb="00D9F2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400175"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400175"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400175"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400175"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1</col>
      <colOff>0</colOff>
      <row>1</row>
      <rowOff>0</rowOff>
    </from>
    <ext cx="1895475" cy="5143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hyperlink" Target="https://wa.me/526611060167?text=Hola%2C%20us%C3%A9%20la%20plantilla%20de%20costeo%20y%20quiero%20el%20diagn%C3%B3stico%20gratis" TargetMode="External" Id="rId1"/><Relationship Type="http://schemas.openxmlformats.org/officeDocument/2006/relationships/drawing" Target="/xl/drawings/drawing5.xml" Id="rId2"/></Relationships>
</file>

<file path=xl/worksheets/sheet1.xml><?xml version="1.0" encoding="utf-8"?>
<worksheet xmlns="http://schemas.openxmlformats.org/spreadsheetml/2006/main">
  <sheetPr>
    <tabColor rgb="00FC4A03"/>
    <outlinePr summaryBelow="1" summaryRight="1"/>
    <pageSetUpPr fitToPage="1"/>
  </sheetPr>
  <dimension ref="A1:C30"/>
  <sheetViews>
    <sheetView showGridLines="0" workbookViewId="0">
      <selection activeCell="A1" sqref="A1"/>
    </sheetView>
  </sheetViews>
  <sheetFormatPr baseColWidth="8" defaultRowHeight="15"/>
  <cols>
    <col width="4" customWidth="1" min="1" max="1"/>
    <col width="26" customWidth="1" min="2" max="2"/>
    <col width="80" customWidth="1" min="3" max="3"/>
  </cols>
  <sheetData>
    <row r="1" ht="22" customHeight="1">
      <c r="A1" s="1" t="n"/>
      <c r="B1" s="1" t="n"/>
      <c r="C1" s="2" t="inlineStr">
        <is>
          <t>Costeo de platillos con prueba de rendimiento</t>
        </is>
      </c>
    </row>
    <row r="2" ht="22" customHeight="1">
      <c r="A2" s="1" t="n"/>
      <c r="B2" s="1" t="n"/>
      <c r="C2" s="3" t="inlineStr">
        <is>
          <t>Regalo de Operia · el primer paso para controlar tu costo</t>
        </is>
      </c>
    </row>
    <row r="3" ht="22" customHeight="1">
      <c r="A3" s="1" t="n"/>
      <c r="B3" s="1" t="n"/>
      <c r="C3" s="1" t="n"/>
    </row>
    <row r="4" ht="4" customHeight="1">
      <c r="A4" s="4" t="n"/>
      <c r="B4" s="4" t="n"/>
      <c r="C4" s="4" t="n"/>
    </row>
    <row r="6" ht="22" customHeight="1">
      <c r="B6" s="5" t="inlineStr">
        <is>
          <t>¿Cuánto te cuesta de verdad cada platillo que vendes?</t>
        </is>
      </c>
    </row>
    <row r="7" ht="44" customHeight="1">
      <c r="B7" s="6" t="inlineStr">
        <is>
          <t>Las guías del sector ubican un food cost sano (lo que se va en materia prima de cada peso que vendes) entre 28% y 35% (Instituto Mexicano de Gastronomía, 2026). Y en 2026 algunos insumos subieron hasta 40% sin pasar a la carta (CANIRAC, La Jornada, agosto de 2026).</t>
        </is>
      </c>
    </row>
    <row r="9">
      <c r="B9" s="7" t="inlineStr">
        <is>
          <t>Para quién es</t>
        </is>
      </c>
    </row>
    <row r="10" ht="32" customHeight="1">
      <c r="B10" s="6" t="inlineStr">
        <is>
          <t>Ideal si vas comenzando: tienes hasta unos 20 platillos y compras una o dos veces por semana. Es el primer paso que haríamos contigo; aquí lo puedes hacer tú.</t>
        </is>
      </c>
    </row>
    <row r="12">
      <c r="B12" s="7" t="inlineStr">
        <is>
          <t>Cómo se usa (3 pasos)</t>
        </is>
      </c>
    </row>
    <row r="13" ht="32" customHeight="1">
      <c r="B13" s="8" t="inlineStr">
        <is>
          <t>1. Insumos</t>
        </is>
      </c>
      <c r="C13" s="6" t="inlineStr">
        <is>
          <t>Haz la prueba de rendimiento: pesa tu insumo al comprarlo, después de limpiarlo y después de cocinarlo. Anota su precio y la fecha. La hoja calcula tu merma y tu costo real por kilo útil.</t>
        </is>
      </c>
    </row>
    <row r="14" ht="32" customHeight="1">
      <c r="B14" s="8" t="inlineStr">
        <is>
          <t>2. Recetas</t>
        </is>
      </c>
      <c r="C14" s="6" t="inlineStr">
        <is>
          <t>Arma la receta estándar de tus 5 platillos más vendidos: los gramos de cada insumo por porción, como se sirven; su precio en carta y cuántos vendes a la semana.</t>
        </is>
      </c>
    </row>
    <row r="15" ht="32" customHeight="1">
      <c r="B15" s="8" t="inlineStr">
        <is>
          <t>3. Resumen</t>
        </is>
      </c>
      <c r="C15" s="6" t="inlineStr">
        <is>
          <t>Mira el food cost y el margen de cada platillo. Empieza por el que esté en rojo: ajusta precio, porción o proveedor.</t>
        </is>
      </c>
    </row>
    <row r="17">
      <c r="B17" s="7" t="inlineStr">
        <is>
          <t>Las palabras que usamos</t>
        </is>
      </c>
    </row>
    <row r="18" ht="28" customHeight="1">
      <c r="B18" s="8" t="inlineStr">
        <is>
          <t>Receta estándar</t>
        </is>
      </c>
      <c r="C18" s="6" t="inlineStr">
        <is>
          <t>La receta escrita con cantidades exactas por porción, para que el platillo salga igual siempre.</t>
        </is>
      </c>
    </row>
    <row r="19" ht="28" customHeight="1">
      <c r="B19" s="8" t="inlineStr">
        <is>
          <t>Rendimiento</t>
        </is>
      </c>
      <c r="C19" s="6" t="inlineStr">
        <is>
          <t>Lo que sí llega al plato de lo que compraste. Si compras 1 kg y sirves 650 g, tu rendimiento es 65%.</t>
        </is>
      </c>
    </row>
    <row r="20" ht="28" customHeight="1">
      <c r="B20" s="8" t="inlineStr">
        <is>
          <t>Merma</t>
        </is>
      </c>
      <c r="C20" s="6" t="inlineStr">
        <is>
          <t>Lo que se pierde al limpiar y cocinar: el resto del kilo.</t>
        </is>
      </c>
    </row>
    <row r="21" ht="28" customHeight="1">
      <c r="B21" s="8" t="inlineStr">
        <is>
          <t>Costo real por kilo útil</t>
        </is>
      </c>
      <c r="C21" s="6" t="inlineStr">
        <is>
          <t>El precio del kilo dividido entre tu rendimiento. Es lo que de verdad te cuesta cada kilo que sirves.</t>
        </is>
      </c>
    </row>
    <row r="22" ht="28" customHeight="1">
      <c r="B22" s="8" t="inlineStr">
        <is>
          <t>Costo vs precio</t>
        </is>
      </c>
      <c r="C22" s="6" t="inlineStr">
        <is>
          <t>El costo del platillo es lo que te cuesta a ti, el dueño: solo la materia prima. El precio de venta es otra cosa: además debe pagar los costos indirectos (renta, sueldos, gas, luz) y dejarte ganancia.</t>
        </is>
      </c>
    </row>
    <row r="23" ht="28" customHeight="1">
      <c r="B23" s="8" t="inlineStr">
        <is>
          <t>Food cost</t>
        </is>
      </c>
      <c r="C23" s="6" t="inlineStr">
        <is>
          <t>Qué parte del precio de venta (sin IVA) se va en materia prima. Lo que sobra paga los costos indirectos y tu ganancia.</t>
        </is>
      </c>
    </row>
    <row r="24" ht="28" customHeight="1">
      <c r="B24" s="8" t="inlineStr">
        <is>
          <t>Margen por platillo</t>
        </is>
      </c>
      <c r="C24" s="6" t="inlineStr">
        <is>
          <t>Lo que te queda de cada platillo después de pagar su materia prima, antes de renta, sueldos y gas.</t>
        </is>
      </c>
    </row>
    <row r="26">
      <c r="B26" s="7" t="inlineStr">
        <is>
          <t>Colores de las celdas</t>
        </is>
      </c>
    </row>
    <row r="27">
      <c r="B27" s="9" t="inlineStr">
        <is>
          <t>Crema</t>
        </is>
      </c>
      <c r="C27" s="10" t="inlineStr">
        <is>
          <t>Aquí escribes tú.</t>
        </is>
      </c>
    </row>
    <row r="28">
      <c r="B28" s="11" t="inlineStr">
        <is>
          <t>Gris</t>
        </is>
      </c>
      <c r="C28" s="10" t="inlineStr">
        <is>
          <t>Se calcula sola. No la borres.</t>
        </is>
      </c>
    </row>
    <row r="30" ht="28" customHeight="1">
      <c r="B30" s="12" t="inlineStr">
        <is>
          <t>Los datos que trae son un ejemplo ficticio de una taquería, para que veas cómo funciona. Cámbialos por los tuyos.</t>
        </is>
      </c>
    </row>
  </sheetData>
  <mergeCells count="8">
    <mergeCell ref="B6:C6"/>
    <mergeCell ref="B30:C30"/>
    <mergeCell ref="B7:C7"/>
    <mergeCell ref="B26:C26"/>
    <mergeCell ref="B10:C10"/>
    <mergeCell ref="B17:C17"/>
    <mergeCell ref="B9:C9"/>
    <mergeCell ref="B12:C12"/>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FC4A03"/>
    <outlinePr summaryBelow="1" summaryRight="1"/>
    <pageSetUpPr fitToPage="1"/>
  </sheetPr>
  <dimension ref="A1:K68"/>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3" customWidth="1" min="3" max="3"/>
    <col width="13" customWidth="1" min="4" max="4"/>
    <col width="13" customWidth="1" min="5" max="5"/>
    <col width="13" customWidth="1" min="6" max="6"/>
    <col width="12" customWidth="1" min="7" max="7"/>
    <col width="12" customWidth="1" min="8" max="8"/>
    <col width="10" customWidth="1" min="9" max="9"/>
    <col width="16" customWidth="1" min="10" max="10"/>
    <col width="18" customWidth="1" min="11" max="11"/>
  </cols>
  <sheetData>
    <row r="1" ht="22" customHeight="1">
      <c r="A1" s="1" t="n"/>
      <c r="B1" s="1" t="n"/>
      <c r="C1" s="2" t="inlineStr">
        <is>
          <t>Paso 1 · Insumos y prueba de rendimiento</t>
        </is>
      </c>
      <c r="D1" s="1" t="n"/>
      <c r="E1" s="1" t="n"/>
      <c r="F1" s="1" t="n"/>
      <c r="G1" s="1" t="n"/>
      <c r="H1" s="1" t="n"/>
      <c r="I1" s="1" t="n"/>
      <c r="J1" s="1" t="n"/>
      <c r="K1" s="1" t="n"/>
    </row>
    <row r="2" ht="22" customHeight="1">
      <c r="A2" s="1" t="n"/>
      <c r="B2" s="1" t="n"/>
      <c r="C2" s="3" t="inlineStr">
        <is>
          <t>Pesa al comprar, al limpiar y al cocinar. Si un insumo no se limpia ni se cocina, deja esos pesos vacíos.</t>
        </is>
      </c>
      <c r="D2" s="1" t="n"/>
      <c r="E2" s="1" t="n"/>
      <c r="F2" s="1" t="n"/>
      <c r="G2" s="1" t="n"/>
      <c r="H2" s="1" t="n"/>
      <c r="I2" s="1" t="n"/>
      <c r="J2" s="1" t="n"/>
      <c r="K2" s="1" t="n"/>
    </row>
    <row r="3" ht="22" customHeight="1">
      <c r="A3" s="1" t="n"/>
      <c r="B3" s="1" t="n"/>
      <c r="C3" s="1" t="n"/>
      <c r="D3" s="1" t="n"/>
      <c r="E3" s="1" t="n"/>
      <c r="F3" s="1" t="n"/>
      <c r="G3" s="1" t="n"/>
      <c r="H3" s="1" t="n"/>
      <c r="I3" s="1" t="n"/>
      <c r="J3" s="1" t="n"/>
      <c r="K3" s="1" t="n"/>
    </row>
    <row r="4" ht="4" customHeight="1">
      <c r="A4" s="4" t="n"/>
      <c r="B4" s="4" t="n"/>
      <c r="C4" s="4" t="n"/>
      <c r="D4" s="4" t="n"/>
      <c r="E4" s="4" t="n"/>
      <c r="F4" s="4" t="n"/>
      <c r="G4" s="4" t="n"/>
      <c r="H4" s="4" t="n"/>
      <c r="I4" s="4" t="n"/>
      <c r="J4" s="4" t="n"/>
      <c r="K4" s="4" t="n"/>
    </row>
    <row r="5">
      <c r="A5" s="13" t="inlineStr">
        <is>
          <t>Ejemplo ficticio. Cambia los insumos, precios y pesos por los tuyos.</t>
        </is>
      </c>
    </row>
    <row r="6" ht="32" customHeight="1">
      <c r="A6" s="14" t="inlineStr">
        <is>
          <t>Insumo</t>
        </is>
      </c>
      <c r="B6" s="14" t="inlineStr">
        <is>
          <t>Precio por kilo o litro</t>
        </is>
      </c>
      <c r="C6" s="14" t="inlineStr">
        <is>
          <t>Fecha del precio</t>
        </is>
      </c>
      <c r="D6" s="14" t="inlineStr">
        <is>
          <t>Peso al comprar (g)</t>
        </is>
      </c>
      <c r="E6" s="14" t="inlineStr">
        <is>
          <t>Peso limpio (g)</t>
        </is>
      </c>
      <c r="F6" s="14" t="inlineStr">
        <is>
          <t>Peso cocinado (g)</t>
        </is>
      </c>
      <c r="G6" s="14" t="inlineStr">
        <is>
          <t>Peso útil (g)</t>
        </is>
      </c>
      <c r="H6" s="14" t="inlineStr">
        <is>
          <t>Rendimiento</t>
        </is>
      </c>
      <c r="I6" s="14" t="inlineStr">
        <is>
          <t>Merma</t>
        </is>
      </c>
      <c r="J6" s="14" t="inlineStr">
        <is>
          <t>Costo real por kilo útil</t>
        </is>
      </c>
      <c r="K6" s="14" t="inlineStr">
        <is>
          <t>¿Precio al día?</t>
        </is>
      </c>
    </row>
    <row r="7">
      <c r="A7" s="9" t="inlineStr">
        <is>
          <t>Arrachera de res</t>
        </is>
      </c>
      <c r="B7" s="15" t="n">
        <v>380</v>
      </c>
      <c r="C7" s="16" t="n">
        <v>46315</v>
      </c>
      <c r="D7" s="17" t="n">
        <v>1000</v>
      </c>
      <c r="E7" s="17" t="n">
        <v>880</v>
      </c>
      <c r="F7" s="17" t="n">
        <v>640</v>
      </c>
      <c r="G7" s="18">
        <f>IF(OR(A7="",N(D7)=0),"",IF(N(F7)&gt;0,F7,IF(N(E7)&gt;0,E7,D7)))</f>
        <v/>
      </c>
      <c r="H7" s="19">
        <f>IF(A7="","",IF(G7="",1,G7/D7))</f>
        <v/>
      </c>
      <c r="I7" s="19">
        <f>IF(H7="","",1-H7)</f>
        <v/>
      </c>
      <c r="J7" s="20">
        <f>IF(OR(A7="",N(B7)=0),"",B7/H7)</f>
        <v/>
      </c>
      <c r="K7" s="11">
        <f>IF(A7="","",IF(C7="","Pon la fecha",IF(TODAY()-C7&gt;30,"Actualiza el precio","Al día")))</f>
        <v/>
      </c>
    </row>
    <row r="8">
      <c r="A8" s="9" t="inlineStr">
        <is>
          <t>Pierna de cerdo adobada (pastor)</t>
        </is>
      </c>
      <c r="B8" s="15" t="n">
        <v>140</v>
      </c>
      <c r="C8" s="16" t="n">
        <v>46259</v>
      </c>
      <c r="D8" s="17" t="n">
        <v>1000</v>
      </c>
      <c r="E8" s="17" t="n">
        <v>950</v>
      </c>
      <c r="F8" s="17" t="n">
        <v>650</v>
      </c>
      <c r="G8" s="18">
        <f>IF(OR(A8="",N(D8)=0),"",IF(N(F8)&gt;0,F8,IF(N(E8)&gt;0,E8,D8)))</f>
        <v/>
      </c>
      <c r="H8" s="19">
        <f>IF(A8="","",IF(G8="",1,G8/D8))</f>
        <v/>
      </c>
      <c r="I8" s="19">
        <f>IF(H8="","",1-H8)</f>
        <v/>
      </c>
      <c r="J8" s="20">
        <f>IF(OR(A8="",N(B8)=0),"",B8/H8)</f>
        <v/>
      </c>
      <c r="K8" s="11">
        <f>IF(A8="","",IF(C8="","Pon la fecha",IF(TODAY()-C8&gt;30,"Actualiza el precio","Al día")))</f>
        <v/>
      </c>
    </row>
    <row r="9">
      <c r="A9" s="9" t="inlineStr">
        <is>
          <t>Pechuga de pollo</t>
        </is>
      </c>
      <c r="B9" s="15" t="n">
        <v>130</v>
      </c>
      <c r="C9" s="16" t="n">
        <v>46315</v>
      </c>
      <c r="D9" s="17" t="n">
        <v>1000</v>
      </c>
      <c r="E9" s="17" t="n">
        <v>900</v>
      </c>
      <c r="F9" s="17" t="n">
        <v>720</v>
      </c>
      <c r="G9" s="18">
        <f>IF(OR(A9="",N(D9)=0),"",IF(N(F9)&gt;0,F9,IF(N(E9)&gt;0,E9,D9)))</f>
        <v/>
      </c>
      <c r="H9" s="19">
        <f>IF(A9="","",IF(G9="",1,G9/D9))</f>
        <v/>
      </c>
      <c r="I9" s="19">
        <f>IF(H9="","",1-H9)</f>
        <v/>
      </c>
      <c r="J9" s="20">
        <f>IF(OR(A9="",N(B9)=0),"",B9/H9)</f>
        <v/>
      </c>
      <c r="K9" s="11">
        <f>IF(A9="","",IF(C9="","Pon la fecha",IF(TODAY()-C9&gt;30,"Actualiza el precio","Al día")))</f>
        <v/>
      </c>
    </row>
    <row r="10">
      <c r="A10" s="9" t="inlineStr">
        <is>
          <t>Tortilla de maíz</t>
        </is>
      </c>
      <c r="B10" s="15" t="n">
        <v>28</v>
      </c>
      <c r="C10" s="16" t="n">
        <v>46315</v>
      </c>
      <c r="D10" s="17" t="n"/>
      <c r="E10" s="17" t="n"/>
      <c r="F10" s="17" t="n"/>
      <c r="G10" s="18">
        <f>IF(OR(A10="",N(D10)=0),"",IF(N(F10)&gt;0,F10,IF(N(E10)&gt;0,E10,D10)))</f>
        <v/>
      </c>
      <c r="H10" s="19">
        <f>IF(A10="","",IF(G10="",1,G10/D10))</f>
        <v/>
      </c>
      <c r="I10" s="19">
        <f>IF(H10="","",1-H10)</f>
        <v/>
      </c>
      <c r="J10" s="20">
        <f>IF(OR(A10="",N(B10)=0),"",B10/H10)</f>
        <v/>
      </c>
      <c r="K10" s="11">
        <f>IF(A10="","",IF(C10="","Pon la fecha",IF(TODAY()-C10&gt;30,"Actualiza el precio","Al día")))</f>
        <v/>
      </c>
    </row>
    <row r="11">
      <c r="A11" s="9" t="inlineStr">
        <is>
          <t>Cebolla blanca</t>
        </is>
      </c>
      <c r="B11" s="15" t="n">
        <v>35</v>
      </c>
      <c r="C11" s="16" t="n">
        <v>46315</v>
      </c>
      <c r="D11" s="17" t="n">
        <v>1000</v>
      </c>
      <c r="E11" s="17" t="n">
        <v>870</v>
      </c>
      <c r="F11" s="17" t="n"/>
      <c r="G11" s="18">
        <f>IF(OR(A11="",N(D11)=0),"",IF(N(F11)&gt;0,F11,IF(N(E11)&gt;0,E11,D11)))</f>
        <v/>
      </c>
      <c r="H11" s="19">
        <f>IF(A11="","",IF(G11="",1,G11/D11))</f>
        <v/>
      </c>
      <c r="I11" s="19">
        <f>IF(H11="","",1-H11)</f>
        <v/>
      </c>
      <c r="J11" s="20">
        <f>IF(OR(A11="",N(B11)=0),"",B11/H11)</f>
        <v/>
      </c>
      <c r="K11" s="11">
        <f>IF(A11="","",IF(C11="","Pon la fecha",IF(TODAY()-C11&gt;30,"Actualiza el precio","Al día")))</f>
        <v/>
      </c>
    </row>
    <row r="12">
      <c r="A12" s="9" t="inlineStr">
        <is>
          <t>Cilantro</t>
        </is>
      </c>
      <c r="B12" s="15" t="n">
        <v>60</v>
      </c>
      <c r="C12" s="16" t="n">
        <v>46315</v>
      </c>
      <c r="D12" s="17" t="n">
        <v>1000</v>
      </c>
      <c r="E12" s="17" t="n">
        <v>700</v>
      </c>
      <c r="F12" s="17" t="n"/>
      <c r="G12" s="18">
        <f>IF(OR(A12="",N(D12)=0),"",IF(N(F12)&gt;0,F12,IF(N(E12)&gt;0,E12,D12)))</f>
        <v/>
      </c>
      <c r="H12" s="19">
        <f>IF(A12="","",IF(G12="",1,G12/D12))</f>
        <v/>
      </c>
      <c r="I12" s="19">
        <f>IF(H12="","",1-H12)</f>
        <v/>
      </c>
      <c r="J12" s="20">
        <f>IF(OR(A12="",N(B12)=0),"",B12/H12)</f>
        <v/>
      </c>
      <c r="K12" s="11">
        <f>IF(A12="","",IF(C12="","Pon la fecha",IF(TODAY()-C12&gt;30,"Actualiza el precio","Al día")))</f>
        <v/>
      </c>
    </row>
    <row r="13">
      <c r="A13" s="9" t="inlineStr">
        <is>
          <t>Limón</t>
        </is>
      </c>
      <c r="B13" s="15" t="n">
        <v>45</v>
      </c>
      <c r="C13" s="16" t="n">
        <v>46266</v>
      </c>
      <c r="D13" s="17" t="n"/>
      <c r="E13" s="17" t="n"/>
      <c r="F13" s="17" t="n"/>
      <c r="G13" s="18">
        <f>IF(OR(A13="",N(D13)=0),"",IF(N(F13)&gt;0,F13,IF(N(E13)&gt;0,E13,D13)))</f>
        <v/>
      </c>
      <c r="H13" s="19">
        <f>IF(A13="","",IF(G13="",1,G13/D13))</f>
        <v/>
      </c>
      <c r="I13" s="19">
        <f>IF(H13="","",1-H13)</f>
        <v/>
      </c>
      <c r="J13" s="20">
        <f>IF(OR(A13="",N(B13)=0),"",B13/H13)</f>
        <v/>
      </c>
      <c r="K13" s="11">
        <f>IF(A13="","",IF(C13="","Pon la fecha",IF(TODAY()-C13&gt;30,"Actualiza el precio","Al día")))</f>
        <v/>
      </c>
    </row>
    <row r="14">
      <c r="A14" s="9" t="inlineStr">
        <is>
          <t>Salsa roja de la casa</t>
        </is>
      </c>
      <c r="B14" s="15" t="n">
        <v>50</v>
      </c>
      <c r="C14" s="16" t="n">
        <v>46315</v>
      </c>
      <c r="D14" s="17" t="n"/>
      <c r="E14" s="17" t="n"/>
      <c r="F14" s="17" t="n"/>
      <c r="G14" s="18">
        <f>IF(OR(A14="",N(D14)=0),"",IF(N(F14)&gt;0,F14,IF(N(E14)&gt;0,E14,D14)))</f>
        <v/>
      </c>
      <c r="H14" s="19">
        <f>IF(A14="","",IF(G14="",1,G14/D14))</f>
        <v/>
      </c>
      <c r="I14" s="19">
        <f>IF(H14="","",1-H14)</f>
        <v/>
      </c>
      <c r="J14" s="20">
        <f>IF(OR(A14="",N(B14)=0),"",B14/H14)</f>
        <v/>
      </c>
      <c r="K14" s="11">
        <f>IF(A14="","",IF(C14="","Pon la fecha",IF(TODAY()-C14&gt;30,"Actualiza el precio","Al día")))</f>
        <v/>
      </c>
    </row>
    <row r="15">
      <c r="A15" s="9" t="inlineStr">
        <is>
          <t>Piña</t>
        </is>
      </c>
      <c r="B15" s="15" t="n">
        <v>30</v>
      </c>
      <c r="C15" s="16" t="n">
        <v>46315</v>
      </c>
      <c r="D15" s="17" t="n">
        <v>1000</v>
      </c>
      <c r="E15" s="17" t="n">
        <v>550</v>
      </c>
      <c r="F15" s="17" t="n"/>
      <c r="G15" s="18">
        <f>IF(OR(A15="",N(D15)=0),"",IF(N(F15)&gt;0,F15,IF(N(E15)&gt;0,E15,D15)))</f>
        <v/>
      </c>
      <c r="H15" s="19">
        <f>IF(A15="","",IF(G15="",1,G15/D15))</f>
        <v/>
      </c>
      <c r="I15" s="19">
        <f>IF(H15="","",1-H15)</f>
        <v/>
      </c>
      <c r="J15" s="20">
        <f>IF(OR(A15="",N(B15)=0),"",B15/H15)</f>
        <v/>
      </c>
      <c r="K15" s="11">
        <f>IF(A15="","",IF(C15="","Pon la fecha",IF(TODAY()-C15&gt;30,"Actualiza el precio","Al día")))</f>
        <v/>
      </c>
    </row>
    <row r="16">
      <c r="A16" s="9" t="n"/>
      <c r="B16" s="15" t="n"/>
      <c r="C16" s="16" t="n"/>
      <c r="D16" s="17" t="n"/>
      <c r="E16" s="17" t="n"/>
      <c r="F16" s="17" t="n"/>
      <c r="G16" s="18">
        <f>IF(OR(A16="",N(D16)=0),"",IF(N(F16)&gt;0,F16,IF(N(E16)&gt;0,E16,D16)))</f>
        <v/>
      </c>
      <c r="H16" s="19">
        <f>IF(A16="","",IF(G16="",1,G16/D16))</f>
        <v/>
      </c>
      <c r="I16" s="19">
        <f>IF(H16="","",1-H16)</f>
        <v/>
      </c>
      <c r="J16" s="20">
        <f>IF(OR(A16="",N(B16)=0),"",B16/H16)</f>
        <v/>
      </c>
      <c r="K16" s="11">
        <f>IF(A16="","",IF(C16="","Pon la fecha",IF(TODAY()-C16&gt;30,"Actualiza el precio","Al día")))</f>
        <v/>
      </c>
    </row>
    <row r="17">
      <c r="A17" s="9" t="n"/>
      <c r="B17" s="15" t="n"/>
      <c r="C17" s="16" t="n"/>
      <c r="D17" s="17" t="n"/>
      <c r="E17" s="17" t="n"/>
      <c r="F17" s="17" t="n"/>
      <c r="G17" s="18">
        <f>IF(OR(A17="",N(D17)=0),"",IF(N(F17)&gt;0,F17,IF(N(E17)&gt;0,E17,D17)))</f>
        <v/>
      </c>
      <c r="H17" s="19">
        <f>IF(A17="","",IF(G17="",1,G17/D17))</f>
        <v/>
      </c>
      <c r="I17" s="19">
        <f>IF(H17="","",1-H17)</f>
        <v/>
      </c>
      <c r="J17" s="20">
        <f>IF(OR(A17="",N(B17)=0),"",B17/H17)</f>
        <v/>
      </c>
      <c r="K17" s="11">
        <f>IF(A17="","",IF(C17="","Pon la fecha",IF(TODAY()-C17&gt;30,"Actualiza el precio","Al día")))</f>
        <v/>
      </c>
    </row>
    <row r="18">
      <c r="A18" s="9" t="n"/>
      <c r="B18" s="15" t="n"/>
      <c r="C18" s="16" t="n"/>
      <c r="D18" s="17" t="n"/>
      <c r="E18" s="17" t="n"/>
      <c r="F18" s="17" t="n"/>
      <c r="G18" s="18">
        <f>IF(OR(A18="",N(D18)=0),"",IF(N(F18)&gt;0,F18,IF(N(E18)&gt;0,E18,D18)))</f>
        <v/>
      </c>
      <c r="H18" s="19">
        <f>IF(A18="","",IF(G18="",1,G18/D18))</f>
        <v/>
      </c>
      <c r="I18" s="19">
        <f>IF(H18="","",1-H18)</f>
        <v/>
      </c>
      <c r="J18" s="20">
        <f>IF(OR(A18="",N(B18)=0),"",B18/H18)</f>
        <v/>
      </c>
      <c r="K18" s="11">
        <f>IF(A18="","",IF(C18="","Pon la fecha",IF(TODAY()-C18&gt;30,"Actualiza el precio","Al día")))</f>
        <v/>
      </c>
    </row>
    <row r="19">
      <c r="A19" s="9" t="n"/>
      <c r="B19" s="15" t="n"/>
      <c r="C19" s="16" t="n"/>
      <c r="D19" s="17" t="n"/>
      <c r="E19" s="17" t="n"/>
      <c r="F19" s="17" t="n"/>
      <c r="G19" s="18">
        <f>IF(OR(A19="",N(D19)=0),"",IF(N(F19)&gt;0,F19,IF(N(E19)&gt;0,E19,D19)))</f>
        <v/>
      </c>
      <c r="H19" s="19">
        <f>IF(A19="","",IF(G19="",1,G19/D19))</f>
        <v/>
      </c>
      <c r="I19" s="19">
        <f>IF(H19="","",1-H19)</f>
        <v/>
      </c>
      <c r="J19" s="20">
        <f>IF(OR(A19="",N(B19)=0),"",B19/H19)</f>
        <v/>
      </c>
      <c r="K19" s="11">
        <f>IF(A19="","",IF(C19="","Pon la fecha",IF(TODAY()-C19&gt;30,"Actualiza el precio","Al día")))</f>
        <v/>
      </c>
    </row>
    <row r="20">
      <c r="A20" s="9" t="n"/>
      <c r="B20" s="15" t="n"/>
      <c r="C20" s="16" t="n"/>
      <c r="D20" s="17" t="n"/>
      <c r="E20" s="17" t="n"/>
      <c r="F20" s="17" t="n"/>
      <c r="G20" s="18">
        <f>IF(OR(A20="",N(D20)=0),"",IF(N(F20)&gt;0,F20,IF(N(E20)&gt;0,E20,D20)))</f>
        <v/>
      </c>
      <c r="H20" s="19">
        <f>IF(A20="","",IF(G20="",1,G20/D20))</f>
        <v/>
      </c>
      <c r="I20" s="19">
        <f>IF(H20="","",1-H20)</f>
        <v/>
      </c>
      <c r="J20" s="20">
        <f>IF(OR(A20="",N(B20)=0),"",B20/H20)</f>
        <v/>
      </c>
      <c r="K20" s="11">
        <f>IF(A20="","",IF(C20="","Pon la fecha",IF(TODAY()-C20&gt;30,"Actualiza el precio","Al día")))</f>
        <v/>
      </c>
    </row>
    <row r="21">
      <c r="A21" s="9" t="n"/>
      <c r="B21" s="15" t="n"/>
      <c r="C21" s="16" t="n"/>
      <c r="D21" s="17" t="n"/>
      <c r="E21" s="17" t="n"/>
      <c r="F21" s="17" t="n"/>
      <c r="G21" s="18">
        <f>IF(OR(A21="",N(D21)=0),"",IF(N(F21)&gt;0,F21,IF(N(E21)&gt;0,E21,D21)))</f>
        <v/>
      </c>
      <c r="H21" s="19">
        <f>IF(A21="","",IF(G21="",1,G21/D21))</f>
        <v/>
      </c>
      <c r="I21" s="19">
        <f>IF(H21="","",1-H21)</f>
        <v/>
      </c>
      <c r="J21" s="20">
        <f>IF(OR(A21="",N(B21)=0),"",B21/H21)</f>
        <v/>
      </c>
      <c r="K21" s="11">
        <f>IF(A21="","",IF(C21="","Pon la fecha",IF(TODAY()-C21&gt;30,"Actualiza el precio","Al día")))</f>
        <v/>
      </c>
    </row>
    <row r="22">
      <c r="A22" s="9" t="n"/>
      <c r="B22" s="15" t="n"/>
      <c r="C22" s="16" t="n"/>
      <c r="D22" s="17" t="n"/>
      <c r="E22" s="17" t="n"/>
      <c r="F22" s="17" t="n"/>
      <c r="G22" s="18">
        <f>IF(OR(A22="",N(D22)=0),"",IF(N(F22)&gt;0,F22,IF(N(E22)&gt;0,E22,D22)))</f>
        <v/>
      </c>
      <c r="H22" s="19">
        <f>IF(A22="","",IF(G22="",1,G22/D22))</f>
        <v/>
      </c>
      <c r="I22" s="19">
        <f>IF(H22="","",1-H22)</f>
        <v/>
      </c>
      <c r="J22" s="20">
        <f>IF(OR(A22="",N(B22)=0),"",B22/H22)</f>
        <v/>
      </c>
      <c r="K22" s="11">
        <f>IF(A22="","",IF(C22="","Pon la fecha",IF(TODAY()-C22&gt;30,"Actualiza el precio","Al día")))</f>
        <v/>
      </c>
    </row>
    <row r="23">
      <c r="A23" s="9" t="n"/>
      <c r="B23" s="15" t="n"/>
      <c r="C23" s="16" t="n"/>
      <c r="D23" s="17" t="n"/>
      <c r="E23" s="17" t="n"/>
      <c r="F23" s="17" t="n"/>
      <c r="G23" s="18">
        <f>IF(OR(A23="",N(D23)=0),"",IF(N(F23)&gt;0,F23,IF(N(E23)&gt;0,E23,D23)))</f>
        <v/>
      </c>
      <c r="H23" s="19">
        <f>IF(A23="","",IF(G23="",1,G23/D23))</f>
        <v/>
      </c>
      <c r="I23" s="19">
        <f>IF(H23="","",1-H23)</f>
        <v/>
      </c>
      <c r="J23" s="20">
        <f>IF(OR(A23="",N(B23)=0),"",B23/H23)</f>
        <v/>
      </c>
      <c r="K23" s="11">
        <f>IF(A23="","",IF(C23="","Pon la fecha",IF(TODAY()-C23&gt;30,"Actualiza el precio","Al día")))</f>
        <v/>
      </c>
    </row>
    <row r="24">
      <c r="A24" s="9" t="n"/>
      <c r="B24" s="15" t="n"/>
      <c r="C24" s="16" t="n"/>
      <c r="D24" s="17" t="n"/>
      <c r="E24" s="17" t="n"/>
      <c r="F24" s="17" t="n"/>
      <c r="G24" s="18">
        <f>IF(OR(A24="",N(D24)=0),"",IF(N(F24)&gt;0,F24,IF(N(E24)&gt;0,E24,D24)))</f>
        <v/>
      </c>
      <c r="H24" s="19">
        <f>IF(A24="","",IF(G24="",1,G24/D24))</f>
        <v/>
      </c>
      <c r="I24" s="19">
        <f>IF(H24="","",1-H24)</f>
        <v/>
      </c>
      <c r="J24" s="20">
        <f>IF(OR(A24="",N(B24)=0),"",B24/H24)</f>
        <v/>
      </c>
      <c r="K24" s="11">
        <f>IF(A24="","",IF(C24="","Pon la fecha",IF(TODAY()-C24&gt;30,"Actualiza el precio","Al día")))</f>
        <v/>
      </c>
    </row>
    <row r="25">
      <c r="A25" s="9" t="n"/>
      <c r="B25" s="15" t="n"/>
      <c r="C25" s="16" t="n"/>
      <c r="D25" s="17" t="n"/>
      <c r="E25" s="17" t="n"/>
      <c r="F25" s="17" t="n"/>
      <c r="G25" s="18">
        <f>IF(OR(A25="",N(D25)=0),"",IF(N(F25)&gt;0,F25,IF(N(E25)&gt;0,E25,D25)))</f>
        <v/>
      </c>
      <c r="H25" s="19">
        <f>IF(A25="","",IF(G25="",1,G25/D25))</f>
        <v/>
      </c>
      <c r="I25" s="19">
        <f>IF(H25="","",1-H25)</f>
        <v/>
      </c>
      <c r="J25" s="20">
        <f>IF(OR(A25="",N(B25)=0),"",B25/H25)</f>
        <v/>
      </c>
      <c r="K25" s="11">
        <f>IF(A25="","",IF(C25="","Pon la fecha",IF(TODAY()-C25&gt;30,"Actualiza el precio","Al día")))</f>
        <v/>
      </c>
    </row>
    <row r="26">
      <c r="A26" s="9" t="n"/>
      <c r="B26" s="15" t="n"/>
      <c r="C26" s="16" t="n"/>
      <c r="D26" s="17" t="n"/>
      <c r="E26" s="17" t="n"/>
      <c r="F26" s="17" t="n"/>
      <c r="G26" s="18">
        <f>IF(OR(A26="",N(D26)=0),"",IF(N(F26)&gt;0,F26,IF(N(E26)&gt;0,E26,D26)))</f>
        <v/>
      </c>
      <c r="H26" s="19">
        <f>IF(A26="","",IF(G26="",1,G26/D26))</f>
        <v/>
      </c>
      <c r="I26" s="19">
        <f>IF(H26="","",1-H26)</f>
        <v/>
      </c>
      <c r="J26" s="20">
        <f>IF(OR(A26="",N(B26)=0),"",B26/H26)</f>
        <v/>
      </c>
      <c r="K26" s="11">
        <f>IF(A26="","",IF(C26="","Pon la fecha",IF(TODAY()-C26&gt;30,"Actualiza el precio","Al día")))</f>
        <v/>
      </c>
    </row>
    <row r="27">
      <c r="A27" s="9" t="n"/>
      <c r="B27" s="15" t="n"/>
      <c r="C27" s="16" t="n"/>
      <c r="D27" s="17" t="n"/>
      <c r="E27" s="17" t="n"/>
      <c r="F27" s="17" t="n"/>
      <c r="G27" s="18">
        <f>IF(OR(A27="",N(D27)=0),"",IF(N(F27)&gt;0,F27,IF(N(E27)&gt;0,E27,D27)))</f>
        <v/>
      </c>
      <c r="H27" s="19">
        <f>IF(A27="","",IF(G27="",1,G27/D27))</f>
        <v/>
      </c>
      <c r="I27" s="19">
        <f>IF(H27="","",1-H27)</f>
        <v/>
      </c>
      <c r="J27" s="20">
        <f>IF(OR(A27="",N(B27)=0),"",B27/H27)</f>
        <v/>
      </c>
      <c r="K27" s="11">
        <f>IF(A27="","",IF(C27="","Pon la fecha",IF(TODAY()-C27&gt;30,"Actualiza el precio","Al día")))</f>
        <v/>
      </c>
    </row>
    <row r="28">
      <c r="A28" s="9" t="n"/>
      <c r="B28" s="15" t="n"/>
      <c r="C28" s="16" t="n"/>
      <c r="D28" s="17" t="n"/>
      <c r="E28" s="17" t="n"/>
      <c r="F28" s="17" t="n"/>
      <c r="G28" s="18">
        <f>IF(OR(A28="",N(D28)=0),"",IF(N(F28)&gt;0,F28,IF(N(E28)&gt;0,E28,D28)))</f>
        <v/>
      </c>
      <c r="H28" s="19">
        <f>IF(A28="","",IF(G28="",1,G28/D28))</f>
        <v/>
      </c>
      <c r="I28" s="19">
        <f>IF(H28="","",1-H28)</f>
        <v/>
      </c>
      <c r="J28" s="20">
        <f>IF(OR(A28="",N(B28)=0),"",B28/H28)</f>
        <v/>
      </c>
      <c r="K28" s="11">
        <f>IF(A28="","",IF(C28="","Pon la fecha",IF(TODAY()-C28&gt;30,"Actualiza el precio","Al día")))</f>
        <v/>
      </c>
    </row>
    <row r="29">
      <c r="A29" s="9" t="n"/>
      <c r="B29" s="15" t="n"/>
      <c r="C29" s="16" t="n"/>
      <c r="D29" s="17" t="n"/>
      <c r="E29" s="17" t="n"/>
      <c r="F29" s="17" t="n"/>
      <c r="G29" s="18">
        <f>IF(OR(A29="",N(D29)=0),"",IF(N(F29)&gt;0,F29,IF(N(E29)&gt;0,E29,D29)))</f>
        <v/>
      </c>
      <c r="H29" s="19">
        <f>IF(A29="","",IF(G29="",1,G29/D29))</f>
        <v/>
      </c>
      <c r="I29" s="19">
        <f>IF(H29="","",1-H29)</f>
        <v/>
      </c>
      <c r="J29" s="20">
        <f>IF(OR(A29="",N(B29)=0),"",B29/H29)</f>
        <v/>
      </c>
      <c r="K29" s="11">
        <f>IF(A29="","",IF(C29="","Pon la fecha",IF(TODAY()-C29&gt;30,"Actualiza el precio","Al día")))</f>
        <v/>
      </c>
    </row>
    <row r="30">
      <c r="A30" s="9" t="n"/>
      <c r="B30" s="15" t="n"/>
      <c r="C30" s="16" t="n"/>
      <c r="D30" s="17" t="n"/>
      <c r="E30" s="17" t="n"/>
      <c r="F30" s="17" t="n"/>
      <c r="G30" s="18">
        <f>IF(OR(A30="",N(D30)=0),"",IF(N(F30)&gt;0,F30,IF(N(E30)&gt;0,E30,D30)))</f>
        <v/>
      </c>
      <c r="H30" s="19">
        <f>IF(A30="","",IF(G30="",1,G30/D30))</f>
        <v/>
      </c>
      <c r="I30" s="19">
        <f>IF(H30="","",1-H30)</f>
        <v/>
      </c>
      <c r="J30" s="20">
        <f>IF(OR(A30="",N(B30)=0),"",B30/H30)</f>
        <v/>
      </c>
      <c r="K30" s="11">
        <f>IF(A30="","",IF(C30="","Pon la fecha",IF(TODAY()-C30&gt;30,"Actualiza el precio","Al día")))</f>
        <v/>
      </c>
    </row>
    <row r="31">
      <c r="A31" s="9" t="n"/>
      <c r="B31" s="15" t="n"/>
      <c r="C31" s="16" t="n"/>
      <c r="D31" s="17" t="n"/>
      <c r="E31" s="17" t="n"/>
      <c r="F31" s="17" t="n"/>
      <c r="G31" s="18">
        <f>IF(OR(A31="",N(D31)=0),"",IF(N(F31)&gt;0,F31,IF(N(E31)&gt;0,E31,D31)))</f>
        <v/>
      </c>
      <c r="H31" s="19">
        <f>IF(A31="","",IF(G31="",1,G31/D31))</f>
        <v/>
      </c>
      <c r="I31" s="19">
        <f>IF(H31="","",1-H31)</f>
        <v/>
      </c>
      <c r="J31" s="20">
        <f>IF(OR(A31="",N(B31)=0),"",B31/H31)</f>
        <v/>
      </c>
      <c r="K31" s="11">
        <f>IF(A31="","",IF(C31="","Pon la fecha",IF(TODAY()-C31&gt;30,"Actualiza el precio","Al día")))</f>
        <v/>
      </c>
    </row>
    <row r="32">
      <c r="A32" s="9" t="n"/>
      <c r="B32" s="15" t="n"/>
      <c r="C32" s="16" t="n"/>
      <c r="D32" s="17" t="n"/>
      <c r="E32" s="17" t="n"/>
      <c r="F32" s="17" t="n"/>
      <c r="G32" s="18">
        <f>IF(OR(A32="",N(D32)=0),"",IF(N(F32)&gt;0,F32,IF(N(E32)&gt;0,E32,D32)))</f>
        <v/>
      </c>
      <c r="H32" s="19">
        <f>IF(A32="","",IF(G32="",1,G32/D32))</f>
        <v/>
      </c>
      <c r="I32" s="19">
        <f>IF(H32="","",1-H32)</f>
        <v/>
      </c>
      <c r="J32" s="20">
        <f>IF(OR(A32="",N(B32)=0),"",B32/H32)</f>
        <v/>
      </c>
      <c r="K32" s="11">
        <f>IF(A32="","",IF(C32="","Pon la fecha",IF(TODAY()-C32&gt;30,"Actualiza el precio","Al día")))</f>
        <v/>
      </c>
    </row>
    <row r="33">
      <c r="A33" s="9" t="n"/>
      <c r="B33" s="15" t="n"/>
      <c r="C33" s="16" t="n"/>
      <c r="D33" s="17" t="n"/>
      <c r="E33" s="17" t="n"/>
      <c r="F33" s="17" t="n"/>
      <c r="G33" s="18">
        <f>IF(OR(A33="",N(D33)=0),"",IF(N(F33)&gt;0,F33,IF(N(E33)&gt;0,E33,D33)))</f>
        <v/>
      </c>
      <c r="H33" s="19">
        <f>IF(A33="","",IF(G33="",1,G33/D33))</f>
        <v/>
      </c>
      <c r="I33" s="19">
        <f>IF(H33="","",1-H33)</f>
        <v/>
      </c>
      <c r="J33" s="20">
        <f>IF(OR(A33="",N(B33)=0),"",B33/H33)</f>
        <v/>
      </c>
      <c r="K33" s="11">
        <f>IF(A33="","",IF(C33="","Pon la fecha",IF(TODAY()-C33&gt;30,"Actualiza el precio","Al día")))</f>
        <v/>
      </c>
    </row>
    <row r="34">
      <c r="A34" s="9" t="n"/>
      <c r="B34" s="15" t="n"/>
      <c r="C34" s="16" t="n"/>
      <c r="D34" s="17" t="n"/>
      <c r="E34" s="17" t="n"/>
      <c r="F34" s="17" t="n"/>
      <c r="G34" s="18">
        <f>IF(OR(A34="",N(D34)=0),"",IF(N(F34)&gt;0,F34,IF(N(E34)&gt;0,E34,D34)))</f>
        <v/>
      </c>
      <c r="H34" s="19">
        <f>IF(A34="","",IF(G34="",1,G34/D34))</f>
        <v/>
      </c>
      <c r="I34" s="19">
        <f>IF(H34="","",1-H34)</f>
        <v/>
      </c>
      <c r="J34" s="20">
        <f>IF(OR(A34="",N(B34)=0),"",B34/H34)</f>
        <v/>
      </c>
      <c r="K34" s="11">
        <f>IF(A34="","",IF(C34="","Pon la fecha",IF(TODAY()-C34&gt;30,"Actualiza el precio","Al día")))</f>
        <v/>
      </c>
    </row>
    <row r="35">
      <c r="A35" s="9" t="n"/>
      <c r="B35" s="15" t="n"/>
      <c r="C35" s="16" t="n"/>
      <c r="D35" s="17" t="n"/>
      <c r="E35" s="17" t="n"/>
      <c r="F35" s="17" t="n"/>
      <c r="G35" s="18">
        <f>IF(OR(A35="",N(D35)=0),"",IF(N(F35)&gt;0,F35,IF(N(E35)&gt;0,E35,D35)))</f>
        <v/>
      </c>
      <c r="H35" s="19">
        <f>IF(A35="","",IF(G35="",1,G35/D35))</f>
        <v/>
      </c>
      <c r="I35" s="19">
        <f>IF(H35="","",1-H35)</f>
        <v/>
      </c>
      <c r="J35" s="20">
        <f>IF(OR(A35="",N(B35)=0),"",B35/H35)</f>
        <v/>
      </c>
      <c r="K35" s="11">
        <f>IF(A35="","",IF(C35="","Pon la fecha",IF(TODAY()-C35&gt;30,"Actualiza el precio","Al día")))</f>
        <v/>
      </c>
    </row>
    <row r="36">
      <c r="A36" s="9" t="n"/>
      <c r="B36" s="15" t="n"/>
      <c r="C36" s="16" t="n"/>
      <c r="D36" s="17" t="n"/>
      <c r="E36" s="17" t="n"/>
      <c r="F36" s="17" t="n"/>
      <c r="G36" s="18">
        <f>IF(OR(A36="",N(D36)=0),"",IF(N(F36)&gt;0,F36,IF(N(E36)&gt;0,E36,D36)))</f>
        <v/>
      </c>
      <c r="H36" s="19">
        <f>IF(A36="","",IF(G36="",1,G36/D36))</f>
        <v/>
      </c>
      <c r="I36" s="19">
        <f>IF(H36="","",1-H36)</f>
        <v/>
      </c>
      <c r="J36" s="20">
        <f>IF(OR(A36="",N(B36)=0),"",B36/H36)</f>
        <v/>
      </c>
      <c r="K36" s="11">
        <f>IF(A36="","",IF(C36="","Pon la fecha",IF(TODAY()-C36&gt;30,"Actualiza el precio","Al día")))</f>
        <v/>
      </c>
    </row>
    <row r="37">
      <c r="A37" s="9" t="n"/>
      <c r="B37" s="15" t="n"/>
      <c r="C37" s="16" t="n"/>
      <c r="D37" s="17" t="n"/>
      <c r="E37" s="17" t="n"/>
      <c r="F37" s="17" t="n"/>
      <c r="G37" s="18">
        <f>IF(OR(A37="",N(D37)=0),"",IF(N(F37)&gt;0,F37,IF(N(E37)&gt;0,E37,D37)))</f>
        <v/>
      </c>
      <c r="H37" s="19">
        <f>IF(A37="","",IF(G37="",1,G37/D37))</f>
        <v/>
      </c>
      <c r="I37" s="19">
        <f>IF(H37="","",1-H37)</f>
        <v/>
      </c>
      <c r="J37" s="20">
        <f>IF(OR(A37="",N(B37)=0),"",B37/H37)</f>
        <v/>
      </c>
      <c r="K37" s="11">
        <f>IF(A37="","",IF(C37="","Pon la fecha",IF(TODAY()-C37&gt;30,"Actualiza el precio","Al día")))</f>
        <v/>
      </c>
    </row>
    <row r="38">
      <c r="A38" s="9" t="n"/>
      <c r="B38" s="15" t="n"/>
      <c r="C38" s="16" t="n"/>
      <c r="D38" s="17" t="n"/>
      <c r="E38" s="17" t="n"/>
      <c r="F38" s="17" t="n"/>
      <c r="G38" s="18">
        <f>IF(OR(A38="",N(D38)=0),"",IF(N(F38)&gt;0,F38,IF(N(E38)&gt;0,E38,D38)))</f>
        <v/>
      </c>
      <c r="H38" s="19">
        <f>IF(A38="","",IF(G38="",1,G38/D38))</f>
        <v/>
      </c>
      <c r="I38" s="19">
        <f>IF(H38="","",1-H38)</f>
        <v/>
      </c>
      <c r="J38" s="20">
        <f>IF(OR(A38="",N(B38)=0),"",B38/H38)</f>
        <v/>
      </c>
      <c r="K38" s="11">
        <f>IF(A38="","",IF(C38="","Pon la fecha",IF(TODAY()-C38&gt;30,"Actualiza el precio","Al día")))</f>
        <v/>
      </c>
    </row>
    <row r="39">
      <c r="A39" s="9" t="n"/>
      <c r="B39" s="15" t="n"/>
      <c r="C39" s="16" t="n"/>
      <c r="D39" s="17" t="n"/>
      <c r="E39" s="17" t="n"/>
      <c r="F39" s="17" t="n"/>
      <c r="G39" s="18">
        <f>IF(OR(A39="",N(D39)=0),"",IF(N(F39)&gt;0,F39,IF(N(E39)&gt;0,E39,D39)))</f>
        <v/>
      </c>
      <c r="H39" s="19">
        <f>IF(A39="","",IF(G39="",1,G39/D39))</f>
        <v/>
      </c>
      <c r="I39" s="19">
        <f>IF(H39="","",1-H39)</f>
        <v/>
      </c>
      <c r="J39" s="20">
        <f>IF(OR(A39="",N(B39)=0),"",B39/H39)</f>
        <v/>
      </c>
      <c r="K39" s="11">
        <f>IF(A39="","",IF(C39="","Pon la fecha",IF(TODAY()-C39&gt;30,"Actualiza el precio","Al día")))</f>
        <v/>
      </c>
    </row>
    <row r="40">
      <c r="A40" s="9" t="n"/>
      <c r="B40" s="15" t="n"/>
      <c r="C40" s="16" t="n"/>
      <c r="D40" s="17" t="n"/>
      <c r="E40" s="17" t="n"/>
      <c r="F40" s="17" t="n"/>
      <c r="G40" s="18">
        <f>IF(OR(A40="",N(D40)=0),"",IF(N(F40)&gt;0,F40,IF(N(E40)&gt;0,E40,D40)))</f>
        <v/>
      </c>
      <c r="H40" s="19">
        <f>IF(A40="","",IF(G40="",1,G40/D40))</f>
        <v/>
      </c>
      <c r="I40" s="19">
        <f>IF(H40="","",1-H40)</f>
        <v/>
      </c>
      <c r="J40" s="20">
        <f>IF(OR(A40="",N(B40)=0),"",B40/H40)</f>
        <v/>
      </c>
      <c r="K40" s="11">
        <f>IF(A40="","",IF(C40="","Pon la fecha",IF(TODAY()-C40&gt;30,"Actualiza el precio","Al día")))</f>
        <v/>
      </c>
    </row>
    <row r="41">
      <c r="A41" s="9" t="n"/>
      <c r="B41" s="15" t="n"/>
      <c r="C41" s="16" t="n"/>
      <c r="D41" s="17" t="n"/>
      <c r="E41" s="17" t="n"/>
      <c r="F41" s="17" t="n"/>
      <c r="G41" s="18">
        <f>IF(OR(A41="",N(D41)=0),"",IF(N(F41)&gt;0,F41,IF(N(E41)&gt;0,E41,D41)))</f>
        <v/>
      </c>
      <c r="H41" s="19">
        <f>IF(A41="","",IF(G41="",1,G41/D41))</f>
        <v/>
      </c>
      <c r="I41" s="19">
        <f>IF(H41="","",1-H41)</f>
        <v/>
      </c>
      <c r="J41" s="20">
        <f>IF(OR(A41="",N(B41)=0),"",B41/H41)</f>
        <v/>
      </c>
      <c r="K41" s="11">
        <f>IF(A41="","",IF(C41="","Pon la fecha",IF(TODAY()-C41&gt;30,"Actualiza el precio","Al día")))</f>
        <v/>
      </c>
    </row>
    <row r="42">
      <c r="A42" s="9" t="n"/>
      <c r="B42" s="15" t="n"/>
      <c r="C42" s="16" t="n"/>
      <c r="D42" s="17" t="n"/>
      <c r="E42" s="17" t="n"/>
      <c r="F42" s="17" t="n"/>
      <c r="G42" s="18">
        <f>IF(OR(A42="",N(D42)=0),"",IF(N(F42)&gt;0,F42,IF(N(E42)&gt;0,E42,D42)))</f>
        <v/>
      </c>
      <c r="H42" s="19">
        <f>IF(A42="","",IF(G42="",1,G42/D42))</f>
        <v/>
      </c>
      <c r="I42" s="19">
        <f>IF(H42="","",1-H42)</f>
        <v/>
      </c>
      <c r="J42" s="20">
        <f>IF(OR(A42="",N(B42)=0),"",B42/H42)</f>
        <v/>
      </c>
      <c r="K42" s="11">
        <f>IF(A42="","",IF(C42="","Pon la fecha",IF(TODAY()-C42&gt;30,"Actualiza el precio","Al día")))</f>
        <v/>
      </c>
    </row>
    <row r="43">
      <c r="A43" s="9" t="n"/>
      <c r="B43" s="15" t="n"/>
      <c r="C43" s="16" t="n"/>
      <c r="D43" s="17" t="n"/>
      <c r="E43" s="17" t="n"/>
      <c r="F43" s="17" t="n"/>
      <c r="G43" s="18">
        <f>IF(OR(A43="",N(D43)=0),"",IF(N(F43)&gt;0,F43,IF(N(E43)&gt;0,E43,D43)))</f>
        <v/>
      </c>
      <c r="H43" s="19">
        <f>IF(A43="","",IF(G43="",1,G43/D43))</f>
        <v/>
      </c>
      <c r="I43" s="19">
        <f>IF(H43="","",1-H43)</f>
        <v/>
      </c>
      <c r="J43" s="20">
        <f>IF(OR(A43="",N(B43)=0),"",B43/H43)</f>
        <v/>
      </c>
      <c r="K43" s="11">
        <f>IF(A43="","",IF(C43="","Pon la fecha",IF(TODAY()-C43&gt;30,"Actualiza el precio","Al día")))</f>
        <v/>
      </c>
    </row>
    <row r="44">
      <c r="A44" s="9" t="n"/>
      <c r="B44" s="15" t="n"/>
      <c r="C44" s="16" t="n"/>
      <c r="D44" s="17" t="n"/>
      <c r="E44" s="17" t="n"/>
      <c r="F44" s="17" t="n"/>
      <c r="G44" s="18">
        <f>IF(OR(A44="",N(D44)=0),"",IF(N(F44)&gt;0,F44,IF(N(E44)&gt;0,E44,D44)))</f>
        <v/>
      </c>
      <c r="H44" s="19">
        <f>IF(A44="","",IF(G44="",1,G44/D44))</f>
        <v/>
      </c>
      <c r="I44" s="19">
        <f>IF(H44="","",1-H44)</f>
        <v/>
      </c>
      <c r="J44" s="20">
        <f>IF(OR(A44="",N(B44)=0),"",B44/H44)</f>
        <v/>
      </c>
      <c r="K44" s="11">
        <f>IF(A44="","",IF(C44="","Pon la fecha",IF(TODAY()-C44&gt;30,"Actualiza el precio","Al día")))</f>
        <v/>
      </c>
    </row>
    <row r="45">
      <c r="A45" s="9" t="n"/>
      <c r="B45" s="15" t="n"/>
      <c r="C45" s="16" t="n"/>
      <c r="D45" s="17" t="n"/>
      <c r="E45" s="17" t="n"/>
      <c r="F45" s="17" t="n"/>
      <c r="G45" s="18">
        <f>IF(OR(A45="",N(D45)=0),"",IF(N(F45)&gt;0,F45,IF(N(E45)&gt;0,E45,D45)))</f>
        <v/>
      </c>
      <c r="H45" s="19">
        <f>IF(A45="","",IF(G45="",1,G45/D45))</f>
        <v/>
      </c>
      <c r="I45" s="19">
        <f>IF(H45="","",1-H45)</f>
        <v/>
      </c>
      <c r="J45" s="20">
        <f>IF(OR(A45="",N(B45)=0),"",B45/H45)</f>
        <v/>
      </c>
      <c r="K45" s="11">
        <f>IF(A45="","",IF(C45="","Pon la fecha",IF(TODAY()-C45&gt;30,"Actualiza el precio","Al día")))</f>
        <v/>
      </c>
    </row>
    <row r="46">
      <c r="A46" s="9" t="n"/>
      <c r="B46" s="15" t="n"/>
      <c r="C46" s="16" t="n"/>
      <c r="D46" s="17" t="n"/>
      <c r="E46" s="17" t="n"/>
      <c r="F46" s="17" t="n"/>
      <c r="G46" s="18">
        <f>IF(OR(A46="",N(D46)=0),"",IF(N(F46)&gt;0,F46,IF(N(E46)&gt;0,E46,D46)))</f>
        <v/>
      </c>
      <c r="H46" s="19">
        <f>IF(A46="","",IF(G46="",1,G46/D46))</f>
        <v/>
      </c>
      <c r="I46" s="19">
        <f>IF(H46="","",1-H46)</f>
        <v/>
      </c>
      <c r="J46" s="20">
        <f>IF(OR(A46="",N(B46)=0),"",B46/H46)</f>
        <v/>
      </c>
      <c r="K46" s="11">
        <f>IF(A46="","",IF(C46="","Pon la fecha",IF(TODAY()-C46&gt;30,"Actualiza el precio","Al día")))</f>
        <v/>
      </c>
    </row>
    <row r="47">
      <c r="A47" s="9" t="n"/>
      <c r="B47" s="15" t="n"/>
      <c r="C47" s="16" t="n"/>
      <c r="D47" s="17" t="n"/>
      <c r="E47" s="17" t="n"/>
      <c r="F47" s="17" t="n"/>
      <c r="G47" s="18">
        <f>IF(OR(A47="",N(D47)=0),"",IF(N(F47)&gt;0,F47,IF(N(E47)&gt;0,E47,D47)))</f>
        <v/>
      </c>
      <c r="H47" s="19">
        <f>IF(A47="","",IF(G47="",1,G47/D47))</f>
        <v/>
      </c>
      <c r="I47" s="19">
        <f>IF(H47="","",1-H47)</f>
        <v/>
      </c>
      <c r="J47" s="20">
        <f>IF(OR(A47="",N(B47)=0),"",B47/H47)</f>
        <v/>
      </c>
      <c r="K47" s="11">
        <f>IF(A47="","",IF(C47="","Pon la fecha",IF(TODAY()-C47&gt;30,"Actualiza el precio","Al día")))</f>
        <v/>
      </c>
    </row>
    <row r="48">
      <c r="A48" s="9" t="n"/>
      <c r="B48" s="15" t="n"/>
      <c r="C48" s="16" t="n"/>
      <c r="D48" s="17" t="n"/>
      <c r="E48" s="17" t="n"/>
      <c r="F48" s="17" t="n"/>
      <c r="G48" s="18">
        <f>IF(OR(A48="",N(D48)=0),"",IF(N(F48)&gt;0,F48,IF(N(E48)&gt;0,E48,D48)))</f>
        <v/>
      </c>
      <c r="H48" s="19">
        <f>IF(A48="","",IF(G48="",1,G48/D48))</f>
        <v/>
      </c>
      <c r="I48" s="19">
        <f>IF(H48="","",1-H48)</f>
        <v/>
      </c>
      <c r="J48" s="20">
        <f>IF(OR(A48="",N(B48)=0),"",B48/H48)</f>
        <v/>
      </c>
      <c r="K48" s="11">
        <f>IF(A48="","",IF(C48="","Pon la fecha",IF(TODAY()-C48&gt;30,"Actualiza el precio","Al día")))</f>
        <v/>
      </c>
    </row>
    <row r="49">
      <c r="A49" s="9" t="n"/>
      <c r="B49" s="15" t="n"/>
      <c r="C49" s="16" t="n"/>
      <c r="D49" s="17" t="n"/>
      <c r="E49" s="17" t="n"/>
      <c r="F49" s="17" t="n"/>
      <c r="G49" s="18">
        <f>IF(OR(A49="",N(D49)=0),"",IF(N(F49)&gt;0,F49,IF(N(E49)&gt;0,E49,D49)))</f>
        <v/>
      </c>
      <c r="H49" s="19">
        <f>IF(A49="","",IF(G49="",1,G49/D49))</f>
        <v/>
      </c>
      <c r="I49" s="19">
        <f>IF(H49="","",1-H49)</f>
        <v/>
      </c>
      <c r="J49" s="20">
        <f>IF(OR(A49="",N(B49)=0),"",B49/H49)</f>
        <v/>
      </c>
      <c r="K49" s="11">
        <f>IF(A49="","",IF(C49="","Pon la fecha",IF(TODAY()-C49&gt;30,"Actualiza el precio","Al día")))</f>
        <v/>
      </c>
    </row>
    <row r="50">
      <c r="A50" s="9" t="n"/>
      <c r="B50" s="15" t="n"/>
      <c r="C50" s="16" t="n"/>
      <c r="D50" s="17" t="n"/>
      <c r="E50" s="17" t="n"/>
      <c r="F50" s="17" t="n"/>
      <c r="G50" s="18">
        <f>IF(OR(A50="",N(D50)=0),"",IF(N(F50)&gt;0,F50,IF(N(E50)&gt;0,E50,D50)))</f>
        <v/>
      </c>
      <c r="H50" s="19">
        <f>IF(A50="","",IF(G50="",1,G50/D50))</f>
        <v/>
      </c>
      <c r="I50" s="19">
        <f>IF(H50="","",1-H50)</f>
        <v/>
      </c>
      <c r="J50" s="20">
        <f>IF(OR(A50="",N(B50)=0),"",B50/H50)</f>
        <v/>
      </c>
      <c r="K50" s="11">
        <f>IF(A50="","",IF(C50="","Pon la fecha",IF(TODAY()-C50&gt;30,"Actualiza el precio","Al día")))</f>
        <v/>
      </c>
    </row>
    <row r="51">
      <c r="A51" s="9" t="n"/>
      <c r="B51" s="15" t="n"/>
      <c r="C51" s="16" t="n"/>
      <c r="D51" s="17" t="n"/>
      <c r="E51" s="17" t="n"/>
      <c r="F51" s="17" t="n"/>
      <c r="G51" s="18">
        <f>IF(OR(A51="",N(D51)=0),"",IF(N(F51)&gt;0,F51,IF(N(E51)&gt;0,E51,D51)))</f>
        <v/>
      </c>
      <c r="H51" s="19">
        <f>IF(A51="","",IF(G51="",1,G51/D51))</f>
        <v/>
      </c>
      <c r="I51" s="19">
        <f>IF(H51="","",1-H51)</f>
        <v/>
      </c>
      <c r="J51" s="20">
        <f>IF(OR(A51="",N(B51)=0),"",B51/H51)</f>
        <v/>
      </c>
      <c r="K51" s="11">
        <f>IF(A51="","",IF(C51="","Pon la fecha",IF(TODAY()-C51&gt;30,"Actualiza el precio","Al día")))</f>
        <v/>
      </c>
    </row>
    <row r="52">
      <c r="A52" s="9" t="n"/>
      <c r="B52" s="15" t="n"/>
      <c r="C52" s="16" t="n"/>
      <c r="D52" s="17" t="n"/>
      <c r="E52" s="17" t="n"/>
      <c r="F52" s="17" t="n"/>
      <c r="G52" s="18">
        <f>IF(OR(A52="",N(D52)=0),"",IF(N(F52)&gt;0,F52,IF(N(E52)&gt;0,E52,D52)))</f>
        <v/>
      </c>
      <c r="H52" s="19">
        <f>IF(A52="","",IF(G52="",1,G52/D52))</f>
        <v/>
      </c>
      <c r="I52" s="19">
        <f>IF(H52="","",1-H52)</f>
        <v/>
      </c>
      <c r="J52" s="20">
        <f>IF(OR(A52="",N(B52)=0),"",B52/H52)</f>
        <v/>
      </c>
      <c r="K52" s="11">
        <f>IF(A52="","",IF(C52="","Pon la fecha",IF(TODAY()-C52&gt;30,"Actualiza el precio","Al día")))</f>
        <v/>
      </c>
    </row>
    <row r="53">
      <c r="A53" s="9" t="n"/>
      <c r="B53" s="15" t="n"/>
      <c r="C53" s="16" t="n"/>
      <c r="D53" s="17" t="n"/>
      <c r="E53" s="17" t="n"/>
      <c r="F53" s="17" t="n"/>
      <c r="G53" s="18">
        <f>IF(OR(A53="",N(D53)=0),"",IF(N(F53)&gt;0,F53,IF(N(E53)&gt;0,E53,D53)))</f>
        <v/>
      </c>
      <c r="H53" s="19">
        <f>IF(A53="","",IF(G53="",1,G53/D53))</f>
        <v/>
      </c>
      <c r="I53" s="19">
        <f>IF(H53="","",1-H53)</f>
        <v/>
      </c>
      <c r="J53" s="20">
        <f>IF(OR(A53="",N(B53)=0),"",B53/H53)</f>
        <v/>
      </c>
      <c r="K53" s="11">
        <f>IF(A53="","",IF(C53="","Pon la fecha",IF(TODAY()-C53&gt;30,"Actualiza el precio","Al día")))</f>
        <v/>
      </c>
    </row>
    <row r="54">
      <c r="A54" s="9" t="n"/>
      <c r="B54" s="15" t="n"/>
      <c r="C54" s="16" t="n"/>
      <c r="D54" s="17" t="n"/>
      <c r="E54" s="17" t="n"/>
      <c r="F54" s="17" t="n"/>
      <c r="G54" s="18">
        <f>IF(OR(A54="",N(D54)=0),"",IF(N(F54)&gt;0,F54,IF(N(E54)&gt;0,E54,D54)))</f>
        <v/>
      </c>
      <c r="H54" s="19">
        <f>IF(A54="","",IF(G54="",1,G54/D54))</f>
        <v/>
      </c>
      <c r="I54" s="19">
        <f>IF(H54="","",1-H54)</f>
        <v/>
      </c>
      <c r="J54" s="20">
        <f>IF(OR(A54="",N(B54)=0),"",B54/H54)</f>
        <v/>
      </c>
      <c r="K54" s="11">
        <f>IF(A54="","",IF(C54="","Pon la fecha",IF(TODAY()-C54&gt;30,"Actualiza el precio","Al día")))</f>
        <v/>
      </c>
    </row>
    <row r="55">
      <c r="A55" s="9" t="n"/>
      <c r="B55" s="15" t="n"/>
      <c r="C55" s="16" t="n"/>
      <c r="D55" s="17" t="n"/>
      <c r="E55" s="17" t="n"/>
      <c r="F55" s="17" t="n"/>
      <c r="G55" s="18">
        <f>IF(OR(A55="",N(D55)=0),"",IF(N(F55)&gt;0,F55,IF(N(E55)&gt;0,E55,D55)))</f>
        <v/>
      </c>
      <c r="H55" s="19">
        <f>IF(A55="","",IF(G55="",1,G55/D55))</f>
        <v/>
      </c>
      <c r="I55" s="19">
        <f>IF(H55="","",1-H55)</f>
        <v/>
      </c>
      <c r="J55" s="20">
        <f>IF(OR(A55="",N(B55)=0),"",B55/H55)</f>
        <v/>
      </c>
      <c r="K55" s="11">
        <f>IF(A55="","",IF(C55="","Pon la fecha",IF(TODAY()-C55&gt;30,"Actualiza el precio","Al día")))</f>
        <v/>
      </c>
    </row>
    <row r="56">
      <c r="A56" s="9" t="n"/>
      <c r="B56" s="15" t="n"/>
      <c r="C56" s="16" t="n"/>
      <c r="D56" s="17" t="n"/>
      <c r="E56" s="17" t="n"/>
      <c r="F56" s="17" t="n"/>
      <c r="G56" s="18">
        <f>IF(OR(A56="",N(D56)=0),"",IF(N(F56)&gt;0,F56,IF(N(E56)&gt;0,E56,D56)))</f>
        <v/>
      </c>
      <c r="H56" s="19">
        <f>IF(A56="","",IF(G56="",1,G56/D56))</f>
        <v/>
      </c>
      <c r="I56" s="19">
        <f>IF(H56="","",1-H56)</f>
        <v/>
      </c>
      <c r="J56" s="20">
        <f>IF(OR(A56="",N(B56)=0),"",B56/H56)</f>
        <v/>
      </c>
      <c r="K56" s="11">
        <f>IF(A56="","",IF(C56="","Pon la fecha",IF(TODAY()-C56&gt;30,"Actualiza el precio","Al día")))</f>
        <v/>
      </c>
    </row>
    <row r="57">
      <c r="A57" s="9" t="n"/>
      <c r="B57" s="15" t="n"/>
      <c r="C57" s="16" t="n"/>
      <c r="D57" s="17" t="n"/>
      <c r="E57" s="17" t="n"/>
      <c r="F57" s="17" t="n"/>
      <c r="G57" s="18">
        <f>IF(OR(A57="",N(D57)=0),"",IF(N(F57)&gt;0,F57,IF(N(E57)&gt;0,E57,D57)))</f>
        <v/>
      </c>
      <c r="H57" s="19">
        <f>IF(A57="","",IF(G57="",1,G57/D57))</f>
        <v/>
      </c>
      <c r="I57" s="19">
        <f>IF(H57="","",1-H57)</f>
        <v/>
      </c>
      <c r="J57" s="20">
        <f>IF(OR(A57="",N(B57)=0),"",B57/H57)</f>
        <v/>
      </c>
      <c r="K57" s="11">
        <f>IF(A57="","",IF(C57="","Pon la fecha",IF(TODAY()-C57&gt;30,"Actualiza el precio","Al día")))</f>
        <v/>
      </c>
    </row>
    <row r="58">
      <c r="A58" s="9" t="n"/>
      <c r="B58" s="15" t="n"/>
      <c r="C58" s="16" t="n"/>
      <c r="D58" s="17" t="n"/>
      <c r="E58" s="17" t="n"/>
      <c r="F58" s="17" t="n"/>
      <c r="G58" s="18">
        <f>IF(OR(A58="",N(D58)=0),"",IF(N(F58)&gt;0,F58,IF(N(E58)&gt;0,E58,D58)))</f>
        <v/>
      </c>
      <c r="H58" s="19">
        <f>IF(A58="","",IF(G58="",1,G58/D58))</f>
        <v/>
      </c>
      <c r="I58" s="19">
        <f>IF(H58="","",1-H58)</f>
        <v/>
      </c>
      <c r="J58" s="20">
        <f>IF(OR(A58="",N(B58)=0),"",B58/H58)</f>
        <v/>
      </c>
      <c r="K58" s="11">
        <f>IF(A58="","",IF(C58="","Pon la fecha",IF(TODAY()-C58&gt;30,"Actualiza el precio","Al día")))</f>
        <v/>
      </c>
    </row>
    <row r="59">
      <c r="A59" s="9" t="n"/>
      <c r="B59" s="15" t="n"/>
      <c r="C59" s="16" t="n"/>
      <c r="D59" s="17" t="n"/>
      <c r="E59" s="17" t="n"/>
      <c r="F59" s="17" t="n"/>
      <c r="G59" s="18">
        <f>IF(OR(A59="",N(D59)=0),"",IF(N(F59)&gt;0,F59,IF(N(E59)&gt;0,E59,D59)))</f>
        <v/>
      </c>
      <c r="H59" s="19">
        <f>IF(A59="","",IF(G59="",1,G59/D59))</f>
        <v/>
      </c>
      <c r="I59" s="19">
        <f>IF(H59="","",1-H59)</f>
        <v/>
      </c>
      <c r="J59" s="20">
        <f>IF(OR(A59="",N(B59)=0),"",B59/H59)</f>
        <v/>
      </c>
      <c r="K59" s="11">
        <f>IF(A59="","",IF(C59="","Pon la fecha",IF(TODAY()-C59&gt;30,"Actualiza el precio","Al día")))</f>
        <v/>
      </c>
    </row>
    <row r="60">
      <c r="A60" s="9" t="n"/>
      <c r="B60" s="15" t="n"/>
      <c r="C60" s="16" t="n"/>
      <c r="D60" s="17" t="n"/>
      <c r="E60" s="17" t="n"/>
      <c r="F60" s="17" t="n"/>
      <c r="G60" s="18">
        <f>IF(OR(A60="",N(D60)=0),"",IF(N(F60)&gt;0,F60,IF(N(E60)&gt;0,E60,D60)))</f>
        <v/>
      </c>
      <c r="H60" s="19">
        <f>IF(A60="","",IF(G60="",1,G60/D60))</f>
        <v/>
      </c>
      <c r="I60" s="19">
        <f>IF(H60="","",1-H60)</f>
        <v/>
      </c>
      <c r="J60" s="20">
        <f>IF(OR(A60="",N(B60)=0),"",B60/H60)</f>
        <v/>
      </c>
      <c r="K60" s="11">
        <f>IF(A60="","",IF(C60="","Pon la fecha",IF(TODAY()-C60&gt;30,"Actualiza el precio","Al día")))</f>
        <v/>
      </c>
    </row>
    <row r="61">
      <c r="A61" s="9" t="n"/>
      <c r="B61" s="15" t="n"/>
      <c r="C61" s="16" t="n"/>
      <c r="D61" s="17" t="n"/>
      <c r="E61" s="17" t="n"/>
      <c r="F61" s="17" t="n"/>
      <c r="G61" s="18">
        <f>IF(OR(A61="",N(D61)=0),"",IF(N(F61)&gt;0,F61,IF(N(E61)&gt;0,E61,D61)))</f>
        <v/>
      </c>
      <c r="H61" s="19">
        <f>IF(A61="","",IF(G61="",1,G61/D61))</f>
        <v/>
      </c>
      <c r="I61" s="19">
        <f>IF(H61="","",1-H61)</f>
        <v/>
      </c>
      <c r="J61" s="20">
        <f>IF(OR(A61="",N(B61)=0),"",B61/H61)</f>
        <v/>
      </c>
      <c r="K61" s="11">
        <f>IF(A61="","",IF(C61="","Pon la fecha",IF(TODAY()-C61&gt;30,"Actualiza el precio","Al día")))</f>
        <v/>
      </c>
    </row>
    <row r="62">
      <c r="A62" s="9" t="n"/>
      <c r="B62" s="15" t="n"/>
      <c r="C62" s="16" t="n"/>
      <c r="D62" s="17" t="n"/>
      <c r="E62" s="17" t="n"/>
      <c r="F62" s="17" t="n"/>
      <c r="G62" s="18">
        <f>IF(OR(A62="",N(D62)=0),"",IF(N(F62)&gt;0,F62,IF(N(E62)&gt;0,E62,D62)))</f>
        <v/>
      </c>
      <c r="H62" s="19">
        <f>IF(A62="","",IF(G62="",1,G62/D62))</f>
        <v/>
      </c>
      <c r="I62" s="19">
        <f>IF(H62="","",1-H62)</f>
        <v/>
      </c>
      <c r="J62" s="20">
        <f>IF(OR(A62="",N(B62)=0),"",B62/H62)</f>
        <v/>
      </c>
      <c r="K62" s="11">
        <f>IF(A62="","",IF(C62="","Pon la fecha",IF(TODAY()-C62&gt;30,"Actualiza el precio","Al día")))</f>
        <v/>
      </c>
    </row>
    <row r="63">
      <c r="A63" s="9" t="n"/>
      <c r="B63" s="15" t="n"/>
      <c r="C63" s="16" t="n"/>
      <c r="D63" s="17" t="n"/>
      <c r="E63" s="17" t="n"/>
      <c r="F63" s="17" t="n"/>
      <c r="G63" s="18">
        <f>IF(OR(A63="",N(D63)=0),"",IF(N(F63)&gt;0,F63,IF(N(E63)&gt;0,E63,D63)))</f>
        <v/>
      </c>
      <c r="H63" s="19">
        <f>IF(A63="","",IF(G63="",1,G63/D63))</f>
        <v/>
      </c>
      <c r="I63" s="19">
        <f>IF(H63="","",1-H63)</f>
        <v/>
      </c>
      <c r="J63" s="20">
        <f>IF(OR(A63="",N(B63)=0),"",B63/H63)</f>
        <v/>
      </c>
      <c r="K63" s="11">
        <f>IF(A63="","",IF(C63="","Pon la fecha",IF(TODAY()-C63&gt;30,"Actualiza el precio","Al día")))</f>
        <v/>
      </c>
    </row>
    <row r="64">
      <c r="A64" s="9" t="n"/>
      <c r="B64" s="15" t="n"/>
      <c r="C64" s="16" t="n"/>
      <c r="D64" s="17" t="n"/>
      <c r="E64" s="17" t="n"/>
      <c r="F64" s="17" t="n"/>
      <c r="G64" s="18">
        <f>IF(OR(A64="",N(D64)=0),"",IF(N(F64)&gt;0,F64,IF(N(E64)&gt;0,E64,D64)))</f>
        <v/>
      </c>
      <c r="H64" s="19">
        <f>IF(A64="","",IF(G64="",1,G64/D64))</f>
        <v/>
      </c>
      <c r="I64" s="19">
        <f>IF(H64="","",1-H64)</f>
        <v/>
      </c>
      <c r="J64" s="20">
        <f>IF(OR(A64="",N(B64)=0),"",B64/H64)</f>
        <v/>
      </c>
      <c r="K64" s="11">
        <f>IF(A64="","",IF(C64="","Pon la fecha",IF(TODAY()-C64&gt;30,"Actualiza el precio","Al día")))</f>
        <v/>
      </c>
    </row>
    <row r="65">
      <c r="A65" s="9" t="n"/>
      <c r="B65" s="15" t="n"/>
      <c r="C65" s="16" t="n"/>
      <c r="D65" s="17" t="n"/>
      <c r="E65" s="17" t="n"/>
      <c r="F65" s="17" t="n"/>
      <c r="G65" s="18">
        <f>IF(OR(A65="",N(D65)=0),"",IF(N(F65)&gt;0,F65,IF(N(E65)&gt;0,E65,D65)))</f>
        <v/>
      </c>
      <c r="H65" s="19">
        <f>IF(A65="","",IF(G65="",1,G65/D65))</f>
        <v/>
      </c>
      <c r="I65" s="19">
        <f>IF(H65="","",1-H65)</f>
        <v/>
      </c>
      <c r="J65" s="20">
        <f>IF(OR(A65="",N(B65)=0),"",B65/H65)</f>
        <v/>
      </c>
      <c r="K65" s="11">
        <f>IF(A65="","",IF(C65="","Pon la fecha",IF(TODAY()-C65&gt;30,"Actualiza el precio","Al día")))</f>
        <v/>
      </c>
    </row>
    <row r="66">
      <c r="A66" s="9" t="n"/>
      <c r="B66" s="15" t="n"/>
      <c r="C66" s="16" t="n"/>
      <c r="D66" s="17" t="n"/>
      <c r="E66" s="17" t="n"/>
      <c r="F66" s="17" t="n"/>
      <c r="G66" s="18">
        <f>IF(OR(A66="",N(D66)=0),"",IF(N(F66)&gt;0,F66,IF(N(E66)&gt;0,E66,D66)))</f>
        <v/>
      </c>
      <c r="H66" s="19">
        <f>IF(A66="","",IF(G66="",1,G66/D66))</f>
        <v/>
      </c>
      <c r="I66" s="19">
        <f>IF(H66="","",1-H66)</f>
        <v/>
      </c>
      <c r="J66" s="20">
        <f>IF(OR(A66="",N(B66)=0),"",B66/H66)</f>
        <v/>
      </c>
      <c r="K66" s="11">
        <f>IF(A66="","",IF(C66="","Pon la fecha",IF(TODAY()-C66&gt;30,"Actualiza el precio","Al día")))</f>
        <v/>
      </c>
    </row>
    <row r="68">
      <c r="A68" s="13" t="inlineStr">
        <is>
          <t>Si un precio tiene más de 30 días, se pinta en naranja: tu costo puede estar desfasado. Cuando cambie, actualízalo y todo se recalcula.</t>
        </is>
      </c>
    </row>
  </sheetData>
  <conditionalFormatting sqref="K7:K66">
    <cfRule type="expression" priority="1" dxfId="0">
      <formula>K7="Actualiza el precio"</formula>
    </cfRule>
    <cfRule type="expression" priority="2" dxfId="1">
      <formula>K7="Al día"</formula>
    </cfRule>
  </conditionalFormatting>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tabColor rgb="00FC4A03"/>
    <outlinePr summaryBelow="1" summaryRight="1"/>
    <pageSetUpPr fitToPage="1"/>
  </sheetPr>
  <dimension ref="A1:G248"/>
  <sheetViews>
    <sheetView showGridLines="0" workbookViewId="0">
      <pane ySplit="9" topLeftCell="A10" activePane="bottomLeft" state="frozen"/>
      <selection pane="bottomLeft" activeCell="A1" sqref="A1"/>
    </sheetView>
  </sheetViews>
  <sheetFormatPr baseColWidth="8" defaultRowHeight="15"/>
  <cols>
    <col width="34" customWidth="1" min="1" max="1"/>
    <col width="14" customWidth="1" min="2" max="2"/>
    <col width="15" customWidth="1" min="3" max="3"/>
    <col width="15" customWidth="1" min="4" max="4"/>
    <col width="3" customWidth="1" min="5" max="5"/>
    <col width="30" customWidth="1" min="6" max="6"/>
    <col width="24" customWidth="1" min="7" max="7"/>
  </cols>
  <sheetData>
    <row r="1" ht="22" customHeight="1">
      <c r="A1" s="1" t="n"/>
      <c r="B1" s="1" t="n"/>
      <c r="C1" s="2" t="inlineStr">
        <is>
          <t>Paso 2 · Receta estándar de cada platillo</t>
        </is>
      </c>
      <c r="D1" s="1" t="n"/>
      <c r="E1" s="1" t="n"/>
      <c r="F1" s="1" t="n"/>
      <c r="G1" s="1" t="n"/>
    </row>
    <row r="2" ht="22" customHeight="1">
      <c r="A2" s="1" t="n"/>
      <c r="B2" s="1" t="n"/>
      <c r="C2" s="3" t="inlineStr">
        <is>
          <t>Gramos por porción como se sirven (ya limpios y cocinados). Empieza por tus 5 más vendidos.</t>
        </is>
      </c>
      <c r="D2" s="1" t="n"/>
      <c r="E2" s="1" t="n"/>
      <c r="F2" s="1" t="n"/>
      <c r="G2" s="1" t="n"/>
    </row>
    <row r="3" ht="22" customHeight="1">
      <c r="A3" s="1" t="n"/>
      <c r="B3" s="1" t="n"/>
      <c r="C3" s="1" t="n"/>
      <c r="D3" s="1" t="n"/>
      <c r="E3" s="1" t="n"/>
      <c r="F3" s="1" t="n"/>
      <c r="G3" s="1" t="n"/>
    </row>
    <row r="4" ht="4" customHeight="1">
      <c r="A4" s="4" t="n"/>
      <c r="B4" s="4" t="n"/>
      <c r="C4" s="4" t="n"/>
      <c r="D4" s="4" t="n"/>
      <c r="E4" s="4" t="n"/>
      <c r="F4" s="4" t="n"/>
      <c r="G4" s="4" t="n"/>
    </row>
    <row r="6">
      <c r="A6" s="21" t="inlineStr">
        <is>
          <t>¿Tus precios de carta incluyen IVA?</t>
        </is>
      </c>
      <c r="B6" s="22" t="inlineStr">
        <is>
          <t>Sí</t>
        </is>
      </c>
    </row>
    <row r="7">
      <c r="A7" s="21" t="inlineStr">
        <is>
          <t>Tasa de IVA</t>
        </is>
      </c>
      <c r="B7" s="23" t="n">
        <v>0.16</v>
      </c>
      <c r="C7" s="13" t="inlineStr">
        <is>
          <t>Si tu negocio aplica el estímulo de la región fronteriza norte, usa 8%. Confírmalo con tu contador.</t>
        </is>
      </c>
    </row>
    <row r="8">
      <c r="A8" s="21" t="inlineStr">
        <is>
          <t>Tu food cost meta</t>
        </is>
      </c>
      <c r="B8" s="23" t="n">
        <v>0.3</v>
      </c>
      <c r="C8" s="13" t="inlineStr">
        <is>
          <t>Rango sano del sector: 28% a 35% (Instituto Mexicano de Gastronomía, 2026). El resto del precio paga tus costos indirectos (renta, sueldos, gas, luz) y tu ganancia.</t>
        </is>
      </c>
    </row>
    <row r="9">
      <c r="A9" s="13" t="inlineStr">
        <is>
          <t>Ejemplo ficticio en los platillos 1 a 3. Cámbialos por los tuyos; si un insumo no aparece en la lista, agrégalo primero en 1. Insumos.</t>
        </is>
      </c>
    </row>
    <row r="10" ht="20" customHeight="1">
      <c r="A10" s="24" t="inlineStr">
        <is>
          <t>Platillo 1</t>
        </is>
      </c>
      <c r="B10" s="25" t="inlineStr">
        <is>
          <t>Orden de 3 tacos de arrachera</t>
        </is>
      </c>
      <c r="E10" s="1" t="n"/>
      <c r="F10" s="26" t="inlineStr">
        <is>
          <t>Precio en carta</t>
        </is>
      </c>
      <c r="G10" s="15" t="n">
        <v>165</v>
      </c>
    </row>
    <row r="11" ht="28" customHeight="1">
      <c r="A11" s="14" t="inlineStr">
        <is>
          <t>Insumo</t>
        </is>
      </c>
      <c r="B11" s="14" t="inlineStr">
        <is>
          <t>Gramos por porción</t>
        </is>
      </c>
      <c r="C11" s="14" t="inlineStr">
        <is>
          <t>Costo real por kilo</t>
        </is>
      </c>
      <c r="D11" s="14" t="inlineStr">
        <is>
          <t>Costo en la porción</t>
        </is>
      </c>
      <c r="F11" s="21" t="inlineStr">
        <is>
          <t>Ventas por semana (porciones)</t>
        </is>
      </c>
      <c r="G11" s="17" t="n">
        <v>180</v>
      </c>
    </row>
    <row r="12">
      <c r="A12" s="9" t="inlineStr">
        <is>
          <t>Tortilla de maíz</t>
        </is>
      </c>
      <c r="B12" s="17" t="n">
        <v>90</v>
      </c>
      <c r="C12" s="27">
        <f>IF(A12="","",IFERROR(VLOOKUP(A12,'1. Insumos'!$A$7:$J$66,10,FALSE),"Revisa el insumo"))</f>
        <v/>
      </c>
      <c r="D12" s="27">
        <f>IF(OR(A12="",N(B12)=0,NOT(ISNUMBER(C12))),"",B12/1000*C12)</f>
        <v/>
      </c>
      <c r="F12" s="28" t="inlineStr">
        <is>
          <t>Costo por porción</t>
        </is>
      </c>
      <c r="G12" s="27">
        <f>IF(COUNT(D12:D19)=0,"",SUM(D12:D19))</f>
        <v/>
      </c>
    </row>
    <row r="13">
      <c r="A13" s="9" t="inlineStr">
        <is>
          <t>Arrachera de res</t>
        </is>
      </c>
      <c r="B13" s="17" t="n">
        <v>100</v>
      </c>
      <c r="C13" s="27">
        <f>IF(A13="","",IFERROR(VLOOKUP(A13,'1. Insumos'!$A$7:$J$66,10,FALSE),"Revisa el insumo"))</f>
        <v/>
      </c>
      <c r="D13" s="27">
        <f>IF(OR(A13="",N(B13)=0,NOT(ISNUMBER(C13))),"",B13/1000*C13)</f>
        <v/>
      </c>
      <c r="F13" s="28" t="inlineStr">
        <is>
          <t>Precio sin IVA</t>
        </is>
      </c>
      <c r="G13" s="27">
        <f>IF(N(G10)=0,"",IF($B$6="Sí",G10/(1+$B$7),G10))</f>
        <v/>
      </c>
    </row>
    <row r="14">
      <c r="A14" s="9" t="inlineStr">
        <is>
          <t>Cebolla blanca</t>
        </is>
      </c>
      <c r="B14" s="17" t="n">
        <v>20</v>
      </c>
      <c r="C14" s="27">
        <f>IF(A14="","",IFERROR(VLOOKUP(A14,'1. Insumos'!$A$7:$J$66,10,FALSE),"Revisa el insumo"))</f>
        <v/>
      </c>
      <c r="D14" s="27">
        <f>IF(OR(A14="",N(B14)=0,NOT(ISNUMBER(C14))),"",B14/1000*C14)</f>
        <v/>
      </c>
      <c r="F14" s="29" t="inlineStr">
        <is>
          <t>Food cost</t>
        </is>
      </c>
      <c r="G14" s="30">
        <f>IF(OR(G12="",G13=""),"",G12/G13)</f>
        <v/>
      </c>
    </row>
    <row r="15">
      <c r="A15" s="9" t="inlineStr">
        <is>
          <t>Cilantro</t>
        </is>
      </c>
      <c r="B15" s="17" t="n">
        <v>6</v>
      </c>
      <c r="C15" s="27">
        <f>IF(A15="","",IFERROR(VLOOKUP(A15,'1. Insumos'!$A$7:$J$66,10,FALSE),"Revisa el insumo"))</f>
        <v/>
      </c>
      <c r="D15" s="27">
        <f>IF(OR(A15="",N(B15)=0,NOT(ISNUMBER(C15))),"",B15/1000*C15)</f>
        <v/>
      </c>
      <c r="F15" s="28" t="inlineStr">
        <is>
          <t>Estado</t>
        </is>
      </c>
      <c r="G15" s="11">
        <f>IF(G14="","",IF(G14&gt;0.35,"Revisar: arriba de 35%",IF(G14&gt;=0.28,"Sano: 28% a 35%","Abajo de 28%")))</f>
        <v/>
      </c>
    </row>
    <row r="16">
      <c r="A16" s="9" t="inlineStr">
        <is>
          <t>Salsa roja de la casa</t>
        </is>
      </c>
      <c r="B16" s="17" t="n">
        <v>30</v>
      </c>
      <c r="C16" s="27">
        <f>IF(A16="","",IFERROR(VLOOKUP(A16,'1. Insumos'!$A$7:$J$66,10,FALSE),"Revisa el insumo"))</f>
        <v/>
      </c>
      <c r="D16" s="27">
        <f>IF(OR(A16="",N(B16)=0,NOT(ISNUMBER(C16))),"",B16/1000*C16)</f>
        <v/>
      </c>
      <c r="F16" s="29" t="inlineStr">
        <is>
          <t>Margen por platillo</t>
        </is>
      </c>
      <c r="G16" s="20">
        <f>IF(OR(G12="",G13=""),"",G13-G12)</f>
        <v/>
      </c>
    </row>
    <row r="17">
      <c r="A17" s="9" t="inlineStr">
        <is>
          <t>Limón</t>
        </is>
      </c>
      <c r="B17" s="17" t="n">
        <v>15</v>
      </c>
      <c r="C17" s="27">
        <f>IF(A17="","",IFERROR(VLOOKUP(A17,'1. Insumos'!$A$7:$J$66,10,FALSE),"Revisa el insumo"))</f>
        <v/>
      </c>
      <c r="D17" s="27">
        <f>IF(OR(A17="",N(B17)=0,NOT(ISNUMBER(C17))),"",B17/1000*C17)</f>
        <v/>
      </c>
      <c r="F17" s="28" t="inlineStr">
        <is>
          <t>Precio sugerido según tu meta</t>
        </is>
      </c>
      <c r="G17" s="27">
        <f>IF(G12="","",G12/$B$8*IF($B$6="Sí",1+$B$7,1))</f>
        <v/>
      </c>
    </row>
    <row r="18">
      <c r="A18" s="9" t="n"/>
      <c r="B18" s="17" t="n"/>
      <c r="C18" s="27">
        <f>IF(A18="","",IFERROR(VLOOKUP(A18,'1. Insumos'!$A$7:$J$66,10,FALSE),"Revisa el insumo"))</f>
        <v/>
      </c>
      <c r="D18" s="27">
        <f>IF(OR(A18="",N(B18)=0,NOT(ISNUMBER(C18))),"",B18/1000*C18)</f>
        <v/>
      </c>
    </row>
    <row r="19">
      <c r="A19" s="9" t="n"/>
      <c r="B19" s="17" t="n"/>
      <c r="C19" s="27">
        <f>IF(A19="","",IFERROR(VLOOKUP(A19,'1. Insumos'!$A$7:$J$66,10,FALSE),"Revisa el insumo"))</f>
        <v/>
      </c>
      <c r="D19" s="27">
        <f>IF(OR(A19="",N(B19)=0,NOT(ISNUMBER(C19))),"",B19/1000*C19)</f>
        <v/>
      </c>
    </row>
    <row r="20"/>
    <row r="22" ht="20" customHeight="1">
      <c r="A22" s="24" t="inlineStr">
        <is>
          <t>Platillo 2</t>
        </is>
      </c>
      <c r="B22" s="25" t="inlineStr">
        <is>
          <t>Orden de 3 tacos al pastor</t>
        </is>
      </c>
      <c r="E22" s="1" t="n"/>
      <c r="F22" s="26" t="inlineStr">
        <is>
          <t>Precio en carta</t>
        </is>
      </c>
      <c r="G22" s="15" t="n">
        <v>110</v>
      </c>
    </row>
    <row r="23" ht="28" customHeight="1">
      <c r="A23" s="14" t="inlineStr">
        <is>
          <t>Insumo</t>
        </is>
      </c>
      <c r="B23" s="14" t="inlineStr">
        <is>
          <t>Gramos por porción</t>
        </is>
      </c>
      <c r="C23" s="14" t="inlineStr">
        <is>
          <t>Costo real por kilo</t>
        </is>
      </c>
      <c r="D23" s="14" t="inlineStr">
        <is>
          <t>Costo en la porción</t>
        </is>
      </c>
      <c r="F23" s="21" t="inlineStr">
        <is>
          <t>Ventas por semana (porciones)</t>
        </is>
      </c>
      <c r="G23" s="17" t="n">
        <v>140</v>
      </c>
    </row>
    <row r="24">
      <c r="A24" s="9" t="inlineStr">
        <is>
          <t>Tortilla de maíz</t>
        </is>
      </c>
      <c r="B24" s="17" t="n">
        <v>90</v>
      </c>
      <c r="C24" s="27">
        <f>IF(A24="","",IFERROR(VLOOKUP(A24,'1. Insumos'!$A$7:$J$66,10,FALSE),"Revisa el insumo"))</f>
        <v/>
      </c>
      <c r="D24" s="27">
        <f>IF(OR(A24="",N(B24)=0,NOT(ISNUMBER(C24))),"",B24/1000*C24)</f>
        <v/>
      </c>
      <c r="F24" s="28" t="inlineStr">
        <is>
          <t>Costo por porción</t>
        </is>
      </c>
      <c r="G24" s="27">
        <f>IF(COUNT(D24:D31)=0,"",SUM(D24:D31))</f>
        <v/>
      </c>
    </row>
    <row r="25">
      <c r="A25" s="9" t="inlineStr">
        <is>
          <t>Pierna de cerdo adobada (pastor)</t>
        </is>
      </c>
      <c r="B25" s="17" t="n">
        <v>120</v>
      </c>
      <c r="C25" s="27">
        <f>IF(A25="","",IFERROR(VLOOKUP(A25,'1. Insumos'!$A$7:$J$66,10,FALSE),"Revisa el insumo"))</f>
        <v/>
      </c>
      <c r="D25" s="27">
        <f>IF(OR(A25="",N(B25)=0,NOT(ISNUMBER(C25))),"",B25/1000*C25)</f>
        <v/>
      </c>
      <c r="F25" s="28" t="inlineStr">
        <is>
          <t>Precio sin IVA</t>
        </is>
      </c>
      <c r="G25" s="27">
        <f>IF(N(G22)=0,"",IF($B$6="Sí",G22/(1+$B$7),G22))</f>
        <v/>
      </c>
    </row>
    <row r="26">
      <c r="A26" s="9" t="inlineStr">
        <is>
          <t>Piña</t>
        </is>
      </c>
      <c r="B26" s="17" t="n">
        <v>20</v>
      </c>
      <c r="C26" s="27">
        <f>IF(A26="","",IFERROR(VLOOKUP(A26,'1. Insumos'!$A$7:$J$66,10,FALSE),"Revisa el insumo"))</f>
        <v/>
      </c>
      <c r="D26" s="27">
        <f>IF(OR(A26="",N(B26)=0,NOT(ISNUMBER(C26))),"",B26/1000*C26)</f>
        <v/>
      </c>
      <c r="F26" s="29" t="inlineStr">
        <is>
          <t>Food cost</t>
        </is>
      </c>
      <c r="G26" s="30">
        <f>IF(OR(G24="",G25=""),"",G24/G25)</f>
        <v/>
      </c>
    </row>
    <row r="27">
      <c r="A27" s="9" t="inlineStr">
        <is>
          <t>Cebolla blanca</t>
        </is>
      </c>
      <c r="B27" s="17" t="n">
        <v>20</v>
      </c>
      <c r="C27" s="27">
        <f>IF(A27="","",IFERROR(VLOOKUP(A27,'1. Insumos'!$A$7:$J$66,10,FALSE),"Revisa el insumo"))</f>
        <v/>
      </c>
      <c r="D27" s="27">
        <f>IF(OR(A27="",N(B27)=0,NOT(ISNUMBER(C27))),"",B27/1000*C27)</f>
        <v/>
      </c>
      <c r="F27" s="28" t="inlineStr">
        <is>
          <t>Estado</t>
        </is>
      </c>
      <c r="G27" s="11">
        <f>IF(G26="","",IF(G26&gt;0.35,"Revisar: arriba de 35%",IF(G26&gt;=0.28,"Sano: 28% a 35%","Abajo de 28%")))</f>
        <v/>
      </c>
    </row>
    <row r="28">
      <c r="A28" s="9" t="inlineStr">
        <is>
          <t>Cilantro</t>
        </is>
      </c>
      <c r="B28" s="17" t="n">
        <v>6</v>
      </c>
      <c r="C28" s="27">
        <f>IF(A28="","",IFERROR(VLOOKUP(A28,'1. Insumos'!$A$7:$J$66,10,FALSE),"Revisa el insumo"))</f>
        <v/>
      </c>
      <c r="D28" s="27">
        <f>IF(OR(A28="",N(B28)=0,NOT(ISNUMBER(C28))),"",B28/1000*C28)</f>
        <v/>
      </c>
      <c r="F28" s="29" t="inlineStr">
        <is>
          <t>Margen por platillo</t>
        </is>
      </c>
      <c r="G28" s="20">
        <f>IF(OR(G24="",G25=""),"",G25-G24)</f>
        <v/>
      </c>
    </row>
    <row r="29">
      <c r="A29" s="9" t="inlineStr">
        <is>
          <t>Salsa roja de la casa</t>
        </is>
      </c>
      <c r="B29" s="17" t="n">
        <v>30</v>
      </c>
      <c r="C29" s="27">
        <f>IF(A29="","",IFERROR(VLOOKUP(A29,'1. Insumos'!$A$7:$J$66,10,FALSE),"Revisa el insumo"))</f>
        <v/>
      </c>
      <c r="D29" s="27">
        <f>IF(OR(A29="",N(B29)=0,NOT(ISNUMBER(C29))),"",B29/1000*C29)</f>
        <v/>
      </c>
      <c r="F29" s="28" t="inlineStr">
        <is>
          <t>Precio sugerido según tu meta</t>
        </is>
      </c>
      <c r="G29" s="27">
        <f>IF(G24="","",G24/$B$8*IF($B$6="Sí",1+$B$7,1))</f>
        <v/>
      </c>
    </row>
    <row r="30">
      <c r="A30" s="9" t="inlineStr">
        <is>
          <t>Limón</t>
        </is>
      </c>
      <c r="B30" s="17" t="n">
        <v>15</v>
      </c>
      <c r="C30" s="27">
        <f>IF(A30="","",IFERROR(VLOOKUP(A30,'1. Insumos'!$A$7:$J$66,10,FALSE),"Revisa el insumo"))</f>
        <v/>
      </c>
      <c r="D30" s="27">
        <f>IF(OR(A30="",N(B30)=0,NOT(ISNUMBER(C30))),"",B30/1000*C30)</f>
        <v/>
      </c>
    </row>
    <row r="31">
      <c r="A31" s="9" t="n"/>
      <c r="B31" s="17" t="n"/>
      <c r="C31" s="27">
        <f>IF(A31="","",IFERROR(VLOOKUP(A31,'1. Insumos'!$A$7:$J$66,10,FALSE),"Revisa el insumo"))</f>
        <v/>
      </c>
      <c r="D31" s="27">
        <f>IF(OR(A31="",N(B31)=0,NOT(ISNUMBER(C31))),"",B31/1000*C31)</f>
        <v/>
      </c>
    </row>
    <row r="32"/>
    <row r="34" ht="20" customHeight="1">
      <c r="A34" s="24" t="inlineStr">
        <is>
          <t>Platillo 3</t>
        </is>
      </c>
      <c r="B34" s="25" t="inlineStr">
        <is>
          <t>Orden de 3 tacos de pollo</t>
        </is>
      </c>
      <c r="E34" s="1" t="n"/>
      <c r="F34" s="26" t="inlineStr">
        <is>
          <t>Precio en carta</t>
        </is>
      </c>
      <c r="G34" s="15" t="n">
        <v>100</v>
      </c>
    </row>
    <row r="35" ht="28" customHeight="1">
      <c r="A35" s="14" t="inlineStr">
        <is>
          <t>Insumo</t>
        </is>
      </c>
      <c r="B35" s="14" t="inlineStr">
        <is>
          <t>Gramos por porción</t>
        </is>
      </c>
      <c r="C35" s="14" t="inlineStr">
        <is>
          <t>Costo real por kilo</t>
        </is>
      </c>
      <c r="D35" s="14" t="inlineStr">
        <is>
          <t>Costo en la porción</t>
        </is>
      </c>
      <c r="F35" s="21" t="inlineStr">
        <is>
          <t>Ventas por semana (porciones)</t>
        </is>
      </c>
      <c r="G35" s="17" t="n">
        <v>90</v>
      </c>
    </row>
    <row r="36">
      <c r="A36" s="9" t="inlineStr">
        <is>
          <t>Tortilla de maíz</t>
        </is>
      </c>
      <c r="B36" s="17" t="n">
        <v>90</v>
      </c>
      <c r="C36" s="27">
        <f>IF(A36="","",IFERROR(VLOOKUP(A36,'1. Insumos'!$A$7:$J$66,10,FALSE),"Revisa el insumo"))</f>
        <v/>
      </c>
      <c r="D36" s="27">
        <f>IF(OR(A36="",N(B36)=0,NOT(ISNUMBER(C36))),"",B36/1000*C36)</f>
        <v/>
      </c>
      <c r="F36" s="28" t="inlineStr">
        <is>
          <t>Costo por porción</t>
        </is>
      </c>
      <c r="G36" s="27">
        <f>IF(COUNT(D36:D43)=0,"",SUM(D36:D43))</f>
        <v/>
      </c>
    </row>
    <row r="37">
      <c r="A37" s="9" t="inlineStr">
        <is>
          <t>Pechuga de pollo</t>
        </is>
      </c>
      <c r="B37" s="17" t="n">
        <v>120</v>
      </c>
      <c r="C37" s="27">
        <f>IF(A37="","",IFERROR(VLOOKUP(A37,'1. Insumos'!$A$7:$J$66,10,FALSE),"Revisa el insumo"))</f>
        <v/>
      </c>
      <c r="D37" s="27">
        <f>IF(OR(A37="",N(B37)=0,NOT(ISNUMBER(C37))),"",B37/1000*C37)</f>
        <v/>
      </c>
      <c r="F37" s="28" t="inlineStr">
        <is>
          <t>Precio sin IVA</t>
        </is>
      </c>
      <c r="G37" s="27">
        <f>IF(N(G34)=0,"",IF($B$6="Sí",G34/(1+$B$7),G34))</f>
        <v/>
      </c>
    </row>
    <row r="38">
      <c r="A38" s="9" t="inlineStr">
        <is>
          <t>Cebolla blanca</t>
        </is>
      </c>
      <c r="B38" s="17" t="n">
        <v>20</v>
      </c>
      <c r="C38" s="27">
        <f>IF(A38="","",IFERROR(VLOOKUP(A38,'1. Insumos'!$A$7:$J$66,10,FALSE),"Revisa el insumo"))</f>
        <v/>
      </c>
      <c r="D38" s="27">
        <f>IF(OR(A38="",N(B38)=0,NOT(ISNUMBER(C38))),"",B38/1000*C38)</f>
        <v/>
      </c>
      <c r="F38" s="29" t="inlineStr">
        <is>
          <t>Food cost</t>
        </is>
      </c>
      <c r="G38" s="30">
        <f>IF(OR(G36="",G37=""),"",G36/G37)</f>
        <v/>
      </c>
    </row>
    <row r="39">
      <c r="A39" s="9" t="inlineStr">
        <is>
          <t>Cilantro</t>
        </is>
      </c>
      <c r="B39" s="17" t="n">
        <v>6</v>
      </c>
      <c r="C39" s="27">
        <f>IF(A39="","",IFERROR(VLOOKUP(A39,'1. Insumos'!$A$7:$J$66,10,FALSE),"Revisa el insumo"))</f>
        <v/>
      </c>
      <c r="D39" s="27">
        <f>IF(OR(A39="",N(B39)=0,NOT(ISNUMBER(C39))),"",B39/1000*C39)</f>
        <v/>
      </c>
      <c r="F39" s="28" t="inlineStr">
        <is>
          <t>Estado</t>
        </is>
      </c>
      <c r="G39" s="11">
        <f>IF(G38="","",IF(G38&gt;0.35,"Revisar: arriba de 35%",IF(G38&gt;=0.28,"Sano: 28% a 35%","Abajo de 28%")))</f>
        <v/>
      </c>
    </row>
    <row r="40">
      <c r="A40" s="9" t="inlineStr">
        <is>
          <t>Salsa roja de la casa</t>
        </is>
      </c>
      <c r="B40" s="17" t="n">
        <v>30</v>
      </c>
      <c r="C40" s="27">
        <f>IF(A40="","",IFERROR(VLOOKUP(A40,'1. Insumos'!$A$7:$J$66,10,FALSE),"Revisa el insumo"))</f>
        <v/>
      </c>
      <c r="D40" s="27">
        <f>IF(OR(A40="",N(B40)=0,NOT(ISNUMBER(C40))),"",B40/1000*C40)</f>
        <v/>
      </c>
      <c r="F40" s="29" t="inlineStr">
        <is>
          <t>Margen por platillo</t>
        </is>
      </c>
      <c r="G40" s="20">
        <f>IF(OR(G36="",G37=""),"",G37-G36)</f>
        <v/>
      </c>
    </row>
    <row r="41">
      <c r="A41" s="9" t="inlineStr">
        <is>
          <t>Limón</t>
        </is>
      </c>
      <c r="B41" s="17" t="n">
        <v>15</v>
      </c>
      <c r="C41" s="27">
        <f>IF(A41="","",IFERROR(VLOOKUP(A41,'1. Insumos'!$A$7:$J$66,10,FALSE),"Revisa el insumo"))</f>
        <v/>
      </c>
      <c r="D41" s="27">
        <f>IF(OR(A41="",N(B41)=0,NOT(ISNUMBER(C41))),"",B41/1000*C41)</f>
        <v/>
      </c>
      <c r="F41" s="28" t="inlineStr">
        <is>
          <t>Precio sugerido según tu meta</t>
        </is>
      </c>
      <c r="G41" s="27">
        <f>IF(G36="","",G36/$B$8*IF($B$6="Sí",1+$B$7,1))</f>
        <v/>
      </c>
    </row>
    <row r="42">
      <c r="A42" s="9" t="n"/>
      <c r="B42" s="17" t="n"/>
      <c r="C42" s="27">
        <f>IF(A42="","",IFERROR(VLOOKUP(A42,'1. Insumos'!$A$7:$J$66,10,FALSE),"Revisa el insumo"))</f>
        <v/>
      </c>
      <c r="D42" s="27">
        <f>IF(OR(A42="",N(B42)=0,NOT(ISNUMBER(C42))),"",B42/1000*C42)</f>
        <v/>
      </c>
    </row>
    <row r="43">
      <c r="A43" s="9" t="n"/>
      <c r="B43" s="17" t="n"/>
      <c r="C43" s="27">
        <f>IF(A43="","",IFERROR(VLOOKUP(A43,'1. Insumos'!$A$7:$J$66,10,FALSE),"Revisa el insumo"))</f>
        <v/>
      </c>
      <c r="D43" s="27">
        <f>IF(OR(A43="",N(B43)=0,NOT(ISNUMBER(C43))),"",B43/1000*C43)</f>
        <v/>
      </c>
    </row>
    <row r="44"/>
    <row r="46" ht="20" customHeight="1">
      <c r="A46" s="24" t="inlineStr">
        <is>
          <t>Platillo 4</t>
        </is>
      </c>
      <c r="B46" s="25" t="n"/>
      <c r="E46" s="1" t="n"/>
      <c r="F46" s="26" t="inlineStr">
        <is>
          <t>Precio en carta</t>
        </is>
      </c>
      <c r="G46" s="15" t="n"/>
    </row>
    <row r="47" ht="28" customHeight="1">
      <c r="A47" s="14" t="inlineStr">
        <is>
          <t>Insumo</t>
        </is>
      </c>
      <c r="B47" s="14" t="inlineStr">
        <is>
          <t>Gramos por porción</t>
        </is>
      </c>
      <c r="C47" s="14" t="inlineStr">
        <is>
          <t>Costo real por kilo</t>
        </is>
      </c>
      <c r="D47" s="14" t="inlineStr">
        <is>
          <t>Costo en la porción</t>
        </is>
      </c>
      <c r="F47" s="21" t="inlineStr">
        <is>
          <t>Ventas por semana (porciones)</t>
        </is>
      </c>
      <c r="G47" s="17" t="n"/>
    </row>
    <row r="48">
      <c r="A48" s="9" t="n"/>
      <c r="B48" s="17" t="n"/>
      <c r="C48" s="27">
        <f>IF(A48="","",IFERROR(VLOOKUP(A48,'1. Insumos'!$A$7:$J$66,10,FALSE),"Revisa el insumo"))</f>
        <v/>
      </c>
      <c r="D48" s="27">
        <f>IF(OR(A48="",N(B48)=0,NOT(ISNUMBER(C48))),"",B48/1000*C48)</f>
        <v/>
      </c>
      <c r="F48" s="28" t="inlineStr">
        <is>
          <t>Costo por porción</t>
        </is>
      </c>
      <c r="G48" s="27">
        <f>IF(COUNT(D48:D55)=0,"",SUM(D48:D55))</f>
        <v/>
      </c>
    </row>
    <row r="49">
      <c r="A49" s="9" t="n"/>
      <c r="B49" s="17" t="n"/>
      <c r="C49" s="27">
        <f>IF(A49="","",IFERROR(VLOOKUP(A49,'1. Insumos'!$A$7:$J$66,10,FALSE),"Revisa el insumo"))</f>
        <v/>
      </c>
      <c r="D49" s="27">
        <f>IF(OR(A49="",N(B49)=0,NOT(ISNUMBER(C49))),"",B49/1000*C49)</f>
        <v/>
      </c>
      <c r="F49" s="28" t="inlineStr">
        <is>
          <t>Precio sin IVA</t>
        </is>
      </c>
      <c r="G49" s="27">
        <f>IF(N(G46)=0,"",IF($B$6="Sí",G46/(1+$B$7),G46))</f>
        <v/>
      </c>
    </row>
    <row r="50">
      <c r="A50" s="9" t="n"/>
      <c r="B50" s="17" t="n"/>
      <c r="C50" s="27">
        <f>IF(A50="","",IFERROR(VLOOKUP(A50,'1. Insumos'!$A$7:$J$66,10,FALSE),"Revisa el insumo"))</f>
        <v/>
      </c>
      <c r="D50" s="27">
        <f>IF(OR(A50="",N(B50)=0,NOT(ISNUMBER(C50))),"",B50/1000*C50)</f>
        <v/>
      </c>
      <c r="F50" s="29" t="inlineStr">
        <is>
          <t>Food cost</t>
        </is>
      </c>
      <c r="G50" s="30">
        <f>IF(OR(G48="",G49=""),"",G48/G49)</f>
        <v/>
      </c>
    </row>
    <row r="51">
      <c r="A51" s="9" t="n"/>
      <c r="B51" s="17" t="n"/>
      <c r="C51" s="27">
        <f>IF(A51="","",IFERROR(VLOOKUP(A51,'1. Insumos'!$A$7:$J$66,10,FALSE),"Revisa el insumo"))</f>
        <v/>
      </c>
      <c r="D51" s="27">
        <f>IF(OR(A51="",N(B51)=0,NOT(ISNUMBER(C51))),"",B51/1000*C51)</f>
        <v/>
      </c>
      <c r="F51" s="28" t="inlineStr">
        <is>
          <t>Estado</t>
        </is>
      </c>
      <c r="G51" s="11">
        <f>IF(G50="","",IF(G50&gt;0.35,"Revisar: arriba de 35%",IF(G50&gt;=0.28,"Sano: 28% a 35%","Abajo de 28%")))</f>
        <v/>
      </c>
    </row>
    <row r="52">
      <c r="A52" s="9" t="n"/>
      <c r="B52" s="17" t="n"/>
      <c r="C52" s="27">
        <f>IF(A52="","",IFERROR(VLOOKUP(A52,'1. Insumos'!$A$7:$J$66,10,FALSE),"Revisa el insumo"))</f>
        <v/>
      </c>
      <c r="D52" s="27">
        <f>IF(OR(A52="",N(B52)=0,NOT(ISNUMBER(C52))),"",B52/1000*C52)</f>
        <v/>
      </c>
      <c r="F52" s="29" t="inlineStr">
        <is>
          <t>Margen por platillo</t>
        </is>
      </c>
      <c r="G52" s="20">
        <f>IF(OR(G48="",G49=""),"",G49-G48)</f>
        <v/>
      </c>
    </row>
    <row r="53">
      <c r="A53" s="9" t="n"/>
      <c r="B53" s="17" t="n"/>
      <c r="C53" s="27">
        <f>IF(A53="","",IFERROR(VLOOKUP(A53,'1. Insumos'!$A$7:$J$66,10,FALSE),"Revisa el insumo"))</f>
        <v/>
      </c>
      <c r="D53" s="27">
        <f>IF(OR(A53="",N(B53)=0,NOT(ISNUMBER(C53))),"",B53/1000*C53)</f>
        <v/>
      </c>
      <c r="F53" s="28" t="inlineStr">
        <is>
          <t>Precio sugerido según tu meta</t>
        </is>
      </c>
      <c r="G53" s="27">
        <f>IF(G48="","",G48/$B$8*IF($B$6="Sí",1+$B$7,1))</f>
        <v/>
      </c>
    </row>
    <row r="54">
      <c r="A54" s="9" t="n"/>
      <c r="B54" s="17" t="n"/>
      <c r="C54" s="27">
        <f>IF(A54="","",IFERROR(VLOOKUP(A54,'1. Insumos'!$A$7:$J$66,10,FALSE),"Revisa el insumo"))</f>
        <v/>
      </c>
      <c r="D54" s="27">
        <f>IF(OR(A54="",N(B54)=0,NOT(ISNUMBER(C54))),"",B54/1000*C54)</f>
        <v/>
      </c>
    </row>
    <row r="55">
      <c r="A55" s="9" t="n"/>
      <c r="B55" s="17" t="n"/>
      <c r="C55" s="27">
        <f>IF(A55="","",IFERROR(VLOOKUP(A55,'1. Insumos'!$A$7:$J$66,10,FALSE),"Revisa el insumo"))</f>
        <v/>
      </c>
      <c r="D55" s="27">
        <f>IF(OR(A55="",N(B55)=0,NOT(ISNUMBER(C55))),"",B55/1000*C55)</f>
        <v/>
      </c>
    </row>
    <row r="56"/>
    <row r="58" ht="20" customHeight="1">
      <c r="A58" s="24" t="inlineStr">
        <is>
          <t>Platillo 5</t>
        </is>
      </c>
      <c r="B58" s="25" t="n"/>
      <c r="E58" s="1" t="n"/>
      <c r="F58" s="26" t="inlineStr">
        <is>
          <t>Precio en carta</t>
        </is>
      </c>
      <c r="G58" s="15" t="n"/>
    </row>
    <row r="59" ht="28" customHeight="1">
      <c r="A59" s="14" t="inlineStr">
        <is>
          <t>Insumo</t>
        </is>
      </c>
      <c r="B59" s="14" t="inlineStr">
        <is>
          <t>Gramos por porción</t>
        </is>
      </c>
      <c r="C59" s="14" t="inlineStr">
        <is>
          <t>Costo real por kilo</t>
        </is>
      </c>
      <c r="D59" s="14" t="inlineStr">
        <is>
          <t>Costo en la porción</t>
        </is>
      </c>
      <c r="F59" s="21" t="inlineStr">
        <is>
          <t>Ventas por semana (porciones)</t>
        </is>
      </c>
      <c r="G59" s="17" t="n"/>
    </row>
    <row r="60">
      <c r="A60" s="9" t="n"/>
      <c r="B60" s="17" t="n"/>
      <c r="C60" s="27">
        <f>IF(A60="","",IFERROR(VLOOKUP(A60,'1. Insumos'!$A$7:$J$66,10,FALSE),"Revisa el insumo"))</f>
        <v/>
      </c>
      <c r="D60" s="27">
        <f>IF(OR(A60="",N(B60)=0,NOT(ISNUMBER(C60))),"",B60/1000*C60)</f>
        <v/>
      </c>
      <c r="F60" s="28" t="inlineStr">
        <is>
          <t>Costo por porción</t>
        </is>
      </c>
      <c r="G60" s="27">
        <f>IF(COUNT(D60:D67)=0,"",SUM(D60:D67))</f>
        <v/>
      </c>
    </row>
    <row r="61">
      <c r="A61" s="9" t="n"/>
      <c r="B61" s="17" t="n"/>
      <c r="C61" s="27">
        <f>IF(A61="","",IFERROR(VLOOKUP(A61,'1. Insumos'!$A$7:$J$66,10,FALSE),"Revisa el insumo"))</f>
        <v/>
      </c>
      <c r="D61" s="27">
        <f>IF(OR(A61="",N(B61)=0,NOT(ISNUMBER(C61))),"",B61/1000*C61)</f>
        <v/>
      </c>
      <c r="F61" s="28" t="inlineStr">
        <is>
          <t>Precio sin IVA</t>
        </is>
      </c>
      <c r="G61" s="27">
        <f>IF(N(G58)=0,"",IF($B$6="Sí",G58/(1+$B$7),G58))</f>
        <v/>
      </c>
    </row>
    <row r="62">
      <c r="A62" s="9" t="n"/>
      <c r="B62" s="17" t="n"/>
      <c r="C62" s="27">
        <f>IF(A62="","",IFERROR(VLOOKUP(A62,'1. Insumos'!$A$7:$J$66,10,FALSE),"Revisa el insumo"))</f>
        <v/>
      </c>
      <c r="D62" s="27">
        <f>IF(OR(A62="",N(B62)=0,NOT(ISNUMBER(C62))),"",B62/1000*C62)</f>
        <v/>
      </c>
      <c r="F62" s="29" t="inlineStr">
        <is>
          <t>Food cost</t>
        </is>
      </c>
      <c r="G62" s="30">
        <f>IF(OR(G60="",G61=""),"",G60/G61)</f>
        <v/>
      </c>
    </row>
    <row r="63">
      <c r="A63" s="9" t="n"/>
      <c r="B63" s="17" t="n"/>
      <c r="C63" s="27">
        <f>IF(A63="","",IFERROR(VLOOKUP(A63,'1. Insumos'!$A$7:$J$66,10,FALSE),"Revisa el insumo"))</f>
        <v/>
      </c>
      <c r="D63" s="27">
        <f>IF(OR(A63="",N(B63)=0,NOT(ISNUMBER(C63))),"",B63/1000*C63)</f>
        <v/>
      </c>
      <c r="F63" s="28" t="inlineStr">
        <is>
          <t>Estado</t>
        </is>
      </c>
      <c r="G63" s="11">
        <f>IF(G62="","",IF(G62&gt;0.35,"Revisar: arriba de 35%",IF(G62&gt;=0.28,"Sano: 28% a 35%","Abajo de 28%")))</f>
        <v/>
      </c>
    </row>
    <row r="64">
      <c r="A64" s="9" t="n"/>
      <c r="B64" s="17" t="n"/>
      <c r="C64" s="27">
        <f>IF(A64="","",IFERROR(VLOOKUP(A64,'1. Insumos'!$A$7:$J$66,10,FALSE),"Revisa el insumo"))</f>
        <v/>
      </c>
      <c r="D64" s="27">
        <f>IF(OR(A64="",N(B64)=0,NOT(ISNUMBER(C64))),"",B64/1000*C64)</f>
        <v/>
      </c>
      <c r="F64" s="29" t="inlineStr">
        <is>
          <t>Margen por platillo</t>
        </is>
      </c>
      <c r="G64" s="20">
        <f>IF(OR(G60="",G61=""),"",G61-G60)</f>
        <v/>
      </c>
    </row>
    <row r="65">
      <c r="A65" s="9" t="n"/>
      <c r="B65" s="17" t="n"/>
      <c r="C65" s="27">
        <f>IF(A65="","",IFERROR(VLOOKUP(A65,'1. Insumos'!$A$7:$J$66,10,FALSE),"Revisa el insumo"))</f>
        <v/>
      </c>
      <c r="D65" s="27">
        <f>IF(OR(A65="",N(B65)=0,NOT(ISNUMBER(C65))),"",B65/1000*C65)</f>
        <v/>
      </c>
      <c r="F65" s="28" t="inlineStr">
        <is>
          <t>Precio sugerido según tu meta</t>
        </is>
      </c>
      <c r="G65" s="27">
        <f>IF(G60="","",G60/$B$8*IF($B$6="Sí",1+$B$7,1))</f>
        <v/>
      </c>
    </row>
    <row r="66">
      <c r="A66" s="9" t="n"/>
      <c r="B66" s="17" t="n"/>
      <c r="C66" s="27">
        <f>IF(A66="","",IFERROR(VLOOKUP(A66,'1. Insumos'!$A$7:$J$66,10,FALSE),"Revisa el insumo"))</f>
        <v/>
      </c>
      <c r="D66" s="27">
        <f>IF(OR(A66="",N(B66)=0,NOT(ISNUMBER(C66))),"",B66/1000*C66)</f>
        <v/>
      </c>
    </row>
    <row r="67">
      <c r="A67" s="9" t="n"/>
      <c r="B67" s="17" t="n"/>
      <c r="C67" s="27">
        <f>IF(A67="","",IFERROR(VLOOKUP(A67,'1. Insumos'!$A$7:$J$66,10,FALSE),"Revisa el insumo"))</f>
        <v/>
      </c>
      <c r="D67" s="27">
        <f>IF(OR(A67="",N(B67)=0,NOT(ISNUMBER(C67))),"",B67/1000*C67)</f>
        <v/>
      </c>
    </row>
    <row r="68"/>
    <row r="70" ht="20" customHeight="1">
      <c r="A70" s="24" t="inlineStr">
        <is>
          <t>Platillo 6</t>
        </is>
      </c>
      <c r="B70" s="25" t="n"/>
      <c r="E70" s="1" t="n"/>
      <c r="F70" s="26" t="inlineStr">
        <is>
          <t>Precio en carta</t>
        </is>
      </c>
      <c r="G70" s="15" t="n"/>
    </row>
    <row r="71" ht="28" customHeight="1">
      <c r="A71" s="14" t="inlineStr">
        <is>
          <t>Insumo</t>
        </is>
      </c>
      <c r="B71" s="14" t="inlineStr">
        <is>
          <t>Gramos por porción</t>
        </is>
      </c>
      <c r="C71" s="14" t="inlineStr">
        <is>
          <t>Costo real por kilo</t>
        </is>
      </c>
      <c r="D71" s="14" t="inlineStr">
        <is>
          <t>Costo en la porción</t>
        </is>
      </c>
      <c r="F71" s="21" t="inlineStr">
        <is>
          <t>Ventas por semana (porciones)</t>
        </is>
      </c>
      <c r="G71" s="17" t="n"/>
    </row>
    <row r="72">
      <c r="A72" s="9" t="n"/>
      <c r="B72" s="17" t="n"/>
      <c r="C72" s="27">
        <f>IF(A72="","",IFERROR(VLOOKUP(A72,'1. Insumos'!$A$7:$J$66,10,FALSE),"Revisa el insumo"))</f>
        <v/>
      </c>
      <c r="D72" s="27">
        <f>IF(OR(A72="",N(B72)=0,NOT(ISNUMBER(C72))),"",B72/1000*C72)</f>
        <v/>
      </c>
      <c r="F72" s="28" t="inlineStr">
        <is>
          <t>Costo por porción</t>
        </is>
      </c>
      <c r="G72" s="27">
        <f>IF(COUNT(D72:D79)=0,"",SUM(D72:D79))</f>
        <v/>
      </c>
    </row>
    <row r="73">
      <c r="A73" s="9" t="n"/>
      <c r="B73" s="17" t="n"/>
      <c r="C73" s="27">
        <f>IF(A73="","",IFERROR(VLOOKUP(A73,'1. Insumos'!$A$7:$J$66,10,FALSE),"Revisa el insumo"))</f>
        <v/>
      </c>
      <c r="D73" s="27">
        <f>IF(OR(A73="",N(B73)=0,NOT(ISNUMBER(C73))),"",B73/1000*C73)</f>
        <v/>
      </c>
      <c r="F73" s="28" t="inlineStr">
        <is>
          <t>Precio sin IVA</t>
        </is>
      </c>
      <c r="G73" s="27">
        <f>IF(N(G70)=0,"",IF($B$6="Sí",G70/(1+$B$7),G70))</f>
        <v/>
      </c>
    </row>
    <row r="74">
      <c r="A74" s="9" t="n"/>
      <c r="B74" s="17" t="n"/>
      <c r="C74" s="27">
        <f>IF(A74="","",IFERROR(VLOOKUP(A74,'1. Insumos'!$A$7:$J$66,10,FALSE),"Revisa el insumo"))</f>
        <v/>
      </c>
      <c r="D74" s="27">
        <f>IF(OR(A74="",N(B74)=0,NOT(ISNUMBER(C74))),"",B74/1000*C74)</f>
        <v/>
      </c>
      <c r="F74" s="29" t="inlineStr">
        <is>
          <t>Food cost</t>
        </is>
      </c>
      <c r="G74" s="30">
        <f>IF(OR(G72="",G73=""),"",G72/G73)</f>
        <v/>
      </c>
    </row>
    <row r="75">
      <c r="A75" s="9" t="n"/>
      <c r="B75" s="17" t="n"/>
      <c r="C75" s="27">
        <f>IF(A75="","",IFERROR(VLOOKUP(A75,'1. Insumos'!$A$7:$J$66,10,FALSE),"Revisa el insumo"))</f>
        <v/>
      </c>
      <c r="D75" s="27">
        <f>IF(OR(A75="",N(B75)=0,NOT(ISNUMBER(C75))),"",B75/1000*C75)</f>
        <v/>
      </c>
      <c r="F75" s="28" t="inlineStr">
        <is>
          <t>Estado</t>
        </is>
      </c>
      <c r="G75" s="11">
        <f>IF(G74="","",IF(G74&gt;0.35,"Revisar: arriba de 35%",IF(G74&gt;=0.28,"Sano: 28% a 35%","Abajo de 28%")))</f>
        <v/>
      </c>
    </row>
    <row r="76">
      <c r="A76" s="9" t="n"/>
      <c r="B76" s="17" t="n"/>
      <c r="C76" s="27">
        <f>IF(A76="","",IFERROR(VLOOKUP(A76,'1. Insumos'!$A$7:$J$66,10,FALSE),"Revisa el insumo"))</f>
        <v/>
      </c>
      <c r="D76" s="27">
        <f>IF(OR(A76="",N(B76)=0,NOT(ISNUMBER(C76))),"",B76/1000*C76)</f>
        <v/>
      </c>
      <c r="F76" s="29" t="inlineStr">
        <is>
          <t>Margen por platillo</t>
        </is>
      </c>
      <c r="G76" s="20">
        <f>IF(OR(G72="",G73=""),"",G73-G72)</f>
        <v/>
      </c>
    </row>
    <row r="77">
      <c r="A77" s="9" t="n"/>
      <c r="B77" s="17" t="n"/>
      <c r="C77" s="27">
        <f>IF(A77="","",IFERROR(VLOOKUP(A77,'1. Insumos'!$A$7:$J$66,10,FALSE),"Revisa el insumo"))</f>
        <v/>
      </c>
      <c r="D77" s="27">
        <f>IF(OR(A77="",N(B77)=0,NOT(ISNUMBER(C77))),"",B77/1000*C77)</f>
        <v/>
      </c>
      <c r="F77" s="28" t="inlineStr">
        <is>
          <t>Precio sugerido según tu meta</t>
        </is>
      </c>
      <c r="G77" s="27">
        <f>IF(G72="","",G72/$B$8*IF($B$6="Sí",1+$B$7,1))</f>
        <v/>
      </c>
    </row>
    <row r="78">
      <c r="A78" s="9" t="n"/>
      <c r="B78" s="17" t="n"/>
      <c r="C78" s="27">
        <f>IF(A78="","",IFERROR(VLOOKUP(A78,'1. Insumos'!$A$7:$J$66,10,FALSE),"Revisa el insumo"))</f>
        <v/>
      </c>
      <c r="D78" s="27">
        <f>IF(OR(A78="",N(B78)=0,NOT(ISNUMBER(C78))),"",B78/1000*C78)</f>
        <v/>
      </c>
    </row>
    <row r="79">
      <c r="A79" s="9" t="n"/>
      <c r="B79" s="17" t="n"/>
      <c r="C79" s="27">
        <f>IF(A79="","",IFERROR(VLOOKUP(A79,'1. Insumos'!$A$7:$J$66,10,FALSE),"Revisa el insumo"))</f>
        <v/>
      </c>
      <c r="D79" s="27">
        <f>IF(OR(A79="",N(B79)=0,NOT(ISNUMBER(C79))),"",B79/1000*C79)</f>
        <v/>
      </c>
    </row>
    <row r="80"/>
    <row r="82" ht="20" customHeight="1">
      <c r="A82" s="24" t="inlineStr">
        <is>
          <t>Platillo 7</t>
        </is>
      </c>
      <c r="B82" s="25" t="n"/>
      <c r="E82" s="1" t="n"/>
      <c r="F82" s="26" t="inlineStr">
        <is>
          <t>Precio en carta</t>
        </is>
      </c>
      <c r="G82" s="15" t="n"/>
    </row>
    <row r="83" ht="28" customHeight="1">
      <c r="A83" s="14" t="inlineStr">
        <is>
          <t>Insumo</t>
        </is>
      </c>
      <c r="B83" s="14" t="inlineStr">
        <is>
          <t>Gramos por porción</t>
        </is>
      </c>
      <c r="C83" s="14" t="inlineStr">
        <is>
          <t>Costo real por kilo</t>
        </is>
      </c>
      <c r="D83" s="14" t="inlineStr">
        <is>
          <t>Costo en la porción</t>
        </is>
      </c>
      <c r="F83" s="21" t="inlineStr">
        <is>
          <t>Ventas por semana (porciones)</t>
        </is>
      </c>
      <c r="G83" s="17" t="n"/>
    </row>
    <row r="84">
      <c r="A84" s="9" t="n"/>
      <c r="B84" s="17" t="n"/>
      <c r="C84" s="27">
        <f>IF(A84="","",IFERROR(VLOOKUP(A84,'1. Insumos'!$A$7:$J$66,10,FALSE),"Revisa el insumo"))</f>
        <v/>
      </c>
      <c r="D84" s="27">
        <f>IF(OR(A84="",N(B84)=0,NOT(ISNUMBER(C84))),"",B84/1000*C84)</f>
        <v/>
      </c>
      <c r="F84" s="28" t="inlineStr">
        <is>
          <t>Costo por porción</t>
        </is>
      </c>
      <c r="G84" s="27">
        <f>IF(COUNT(D84:D91)=0,"",SUM(D84:D91))</f>
        <v/>
      </c>
    </row>
    <row r="85">
      <c r="A85" s="9" t="n"/>
      <c r="B85" s="17" t="n"/>
      <c r="C85" s="27">
        <f>IF(A85="","",IFERROR(VLOOKUP(A85,'1. Insumos'!$A$7:$J$66,10,FALSE),"Revisa el insumo"))</f>
        <v/>
      </c>
      <c r="D85" s="27">
        <f>IF(OR(A85="",N(B85)=0,NOT(ISNUMBER(C85))),"",B85/1000*C85)</f>
        <v/>
      </c>
      <c r="F85" s="28" t="inlineStr">
        <is>
          <t>Precio sin IVA</t>
        </is>
      </c>
      <c r="G85" s="27">
        <f>IF(N(G82)=0,"",IF($B$6="Sí",G82/(1+$B$7),G82))</f>
        <v/>
      </c>
    </row>
    <row r="86">
      <c r="A86" s="9" t="n"/>
      <c r="B86" s="17" t="n"/>
      <c r="C86" s="27">
        <f>IF(A86="","",IFERROR(VLOOKUP(A86,'1. Insumos'!$A$7:$J$66,10,FALSE),"Revisa el insumo"))</f>
        <v/>
      </c>
      <c r="D86" s="27">
        <f>IF(OR(A86="",N(B86)=0,NOT(ISNUMBER(C86))),"",B86/1000*C86)</f>
        <v/>
      </c>
      <c r="F86" s="29" t="inlineStr">
        <is>
          <t>Food cost</t>
        </is>
      </c>
      <c r="G86" s="30">
        <f>IF(OR(G84="",G85=""),"",G84/G85)</f>
        <v/>
      </c>
    </row>
    <row r="87">
      <c r="A87" s="9" t="n"/>
      <c r="B87" s="17" t="n"/>
      <c r="C87" s="27">
        <f>IF(A87="","",IFERROR(VLOOKUP(A87,'1. Insumos'!$A$7:$J$66,10,FALSE),"Revisa el insumo"))</f>
        <v/>
      </c>
      <c r="D87" s="27">
        <f>IF(OR(A87="",N(B87)=0,NOT(ISNUMBER(C87))),"",B87/1000*C87)</f>
        <v/>
      </c>
      <c r="F87" s="28" t="inlineStr">
        <is>
          <t>Estado</t>
        </is>
      </c>
      <c r="G87" s="11">
        <f>IF(G86="","",IF(G86&gt;0.35,"Revisar: arriba de 35%",IF(G86&gt;=0.28,"Sano: 28% a 35%","Abajo de 28%")))</f>
        <v/>
      </c>
    </row>
    <row r="88">
      <c r="A88" s="9" t="n"/>
      <c r="B88" s="17" t="n"/>
      <c r="C88" s="27">
        <f>IF(A88="","",IFERROR(VLOOKUP(A88,'1. Insumos'!$A$7:$J$66,10,FALSE),"Revisa el insumo"))</f>
        <v/>
      </c>
      <c r="D88" s="27">
        <f>IF(OR(A88="",N(B88)=0,NOT(ISNUMBER(C88))),"",B88/1000*C88)</f>
        <v/>
      </c>
      <c r="F88" s="29" t="inlineStr">
        <is>
          <t>Margen por platillo</t>
        </is>
      </c>
      <c r="G88" s="20">
        <f>IF(OR(G84="",G85=""),"",G85-G84)</f>
        <v/>
      </c>
    </row>
    <row r="89">
      <c r="A89" s="9" t="n"/>
      <c r="B89" s="17" t="n"/>
      <c r="C89" s="27">
        <f>IF(A89="","",IFERROR(VLOOKUP(A89,'1. Insumos'!$A$7:$J$66,10,FALSE),"Revisa el insumo"))</f>
        <v/>
      </c>
      <c r="D89" s="27">
        <f>IF(OR(A89="",N(B89)=0,NOT(ISNUMBER(C89))),"",B89/1000*C89)</f>
        <v/>
      </c>
      <c r="F89" s="28" t="inlineStr">
        <is>
          <t>Precio sugerido según tu meta</t>
        </is>
      </c>
      <c r="G89" s="27">
        <f>IF(G84="","",G84/$B$8*IF($B$6="Sí",1+$B$7,1))</f>
        <v/>
      </c>
    </row>
    <row r="90">
      <c r="A90" s="9" t="n"/>
      <c r="B90" s="17" t="n"/>
      <c r="C90" s="27">
        <f>IF(A90="","",IFERROR(VLOOKUP(A90,'1. Insumos'!$A$7:$J$66,10,FALSE),"Revisa el insumo"))</f>
        <v/>
      </c>
      <c r="D90" s="27">
        <f>IF(OR(A90="",N(B90)=0,NOT(ISNUMBER(C90))),"",B90/1000*C90)</f>
        <v/>
      </c>
    </row>
    <row r="91">
      <c r="A91" s="9" t="n"/>
      <c r="B91" s="17" t="n"/>
      <c r="C91" s="27">
        <f>IF(A91="","",IFERROR(VLOOKUP(A91,'1. Insumos'!$A$7:$J$66,10,FALSE),"Revisa el insumo"))</f>
        <v/>
      </c>
      <c r="D91" s="27">
        <f>IF(OR(A91="",N(B91)=0,NOT(ISNUMBER(C91))),"",B91/1000*C91)</f>
        <v/>
      </c>
    </row>
    <row r="92"/>
    <row r="94" ht="20" customHeight="1">
      <c r="A94" s="24" t="inlineStr">
        <is>
          <t>Platillo 8</t>
        </is>
      </c>
      <c r="B94" s="25" t="n"/>
      <c r="E94" s="1" t="n"/>
      <c r="F94" s="26" t="inlineStr">
        <is>
          <t>Precio en carta</t>
        </is>
      </c>
      <c r="G94" s="15" t="n"/>
    </row>
    <row r="95" ht="28" customHeight="1">
      <c r="A95" s="14" t="inlineStr">
        <is>
          <t>Insumo</t>
        </is>
      </c>
      <c r="B95" s="14" t="inlineStr">
        <is>
          <t>Gramos por porción</t>
        </is>
      </c>
      <c r="C95" s="14" t="inlineStr">
        <is>
          <t>Costo real por kilo</t>
        </is>
      </c>
      <c r="D95" s="14" t="inlineStr">
        <is>
          <t>Costo en la porción</t>
        </is>
      </c>
      <c r="F95" s="21" t="inlineStr">
        <is>
          <t>Ventas por semana (porciones)</t>
        </is>
      </c>
      <c r="G95" s="17" t="n"/>
    </row>
    <row r="96">
      <c r="A96" s="9" t="n"/>
      <c r="B96" s="17" t="n"/>
      <c r="C96" s="27">
        <f>IF(A96="","",IFERROR(VLOOKUP(A96,'1. Insumos'!$A$7:$J$66,10,FALSE),"Revisa el insumo"))</f>
        <v/>
      </c>
      <c r="D96" s="27">
        <f>IF(OR(A96="",N(B96)=0,NOT(ISNUMBER(C96))),"",B96/1000*C96)</f>
        <v/>
      </c>
      <c r="F96" s="28" t="inlineStr">
        <is>
          <t>Costo por porción</t>
        </is>
      </c>
      <c r="G96" s="27">
        <f>IF(COUNT(D96:D103)=0,"",SUM(D96:D103))</f>
        <v/>
      </c>
    </row>
    <row r="97">
      <c r="A97" s="9" t="n"/>
      <c r="B97" s="17" t="n"/>
      <c r="C97" s="27">
        <f>IF(A97="","",IFERROR(VLOOKUP(A97,'1. Insumos'!$A$7:$J$66,10,FALSE),"Revisa el insumo"))</f>
        <v/>
      </c>
      <c r="D97" s="27">
        <f>IF(OR(A97="",N(B97)=0,NOT(ISNUMBER(C97))),"",B97/1000*C97)</f>
        <v/>
      </c>
      <c r="F97" s="28" t="inlineStr">
        <is>
          <t>Precio sin IVA</t>
        </is>
      </c>
      <c r="G97" s="27">
        <f>IF(N(G94)=0,"",IF($B$6="Sí",G94/(1+$B$7),G94))</f>
        <v/>
      </c>
    </row>
    <row r="98">
      <c r="A98" s="9" t="n"/>
      <c r="B98" s="17" t="n"/>
      <c r="C98" s="27">
        <f>IF(A98="","",IFERROR(VLOOKUP(A98,'1. Insumos'!$A$7:$J$66,10,FALSE),"Revisa el insumo"))</f>
        <v/>
      </c>
      <c r="D98" s="27">
        <f>IF(OR(A98="",N(B98)=0,NOT(ISNUMBER(C98))),"",B98/1000*C98)</f>
        <v/>
      </c>
      <c r="F98" s="29" t="inlineStr">
        <is>
          <t>Food cost</t>
        </is>
      </c>
      <c r="G98" s="30">
        <f>IF(OR(G96="",G97=""),"",G96/G97)</f>
        <v/>
      </c>
    </row>
    <row r="99">
      <c r="A99" s="9" t="n"/>
      <c r="B99" s="17" t="n"/>
      <c r="C99" s="27">
        <f>IF(A99="","",IFERROR(VLOOKUP(A99,'1. Insumos'!$A$7:$J$66,10,FALSE),"Revisa el insumo"))</f>
        <v/>
      </c>
      <c r="D99" s="27">
        <f>IF(OR(A99="",N(B99)=0,NOT(ISNUMBER(C99))),"",B99/1000*C99)</f>
        <v/>
      </c>
      <c r="F99" s="28" t="inlineStr">
        <is>
          <t>Estado</t>
        </is>
      </c>
      <c r="G99" s="11">
        <f>IF(G98="","",IF(G98&gt;0.35,"Revisar: arriba de 35%",IF(G98&gt;=0.28,"Sano: 28% a 35%","Abajo de 28%")))</f>
        <v/>
      </c>
    </row>
    <row r="100">
      <c r="A100" s="9" t="n"/>
      <c r="B100" s="17" t="n"/>
      <c r="C100" s="27">
        <f>IF(A100="","",IFERROR(VLOOKUP(A100,'1. Insumos'!$A$7:$J$66,10,FALSE),"Revisa el insumo"))</f>
        <v/>
      </c>
      <c r="D100" s="27">
        <f>IF(OR(A100="",N(B100)=0,NOT(ISNUMBER(C100))),"",B100/1000*C100)</f>
        <v/>
      </c>
      <c r="F100" s="29" t="inlineStr">
        <is>
          <t>Margen por platillo</t>
        </is>
      </c>
      <c r="G100" s="20">
        <f>IF(OR(G96="",G97=""),"",G97-G96)</f>
        <v/>
      </c>
    </row>
    <row r="101">
      <c r="A101" s="9" t="n"/>
      <c r="B101" s="17" t="n"/>
      <c r="C101" s="27">
        <f>IF(A101="","",IFERROR(VLOOKUP(A101,'1. Insumos'!$A$7:$J$66,10,FALSE),"Revisa el insumo"))</f>
        <v/>
      </c>
      <c r="D101" s="27">
        <f>IF(OR(A101="",N(B101)=0,NOT(ISNUMBER(C101))),"",B101/1000*C101)</f>
        <v/>
      </c>
      <c r="F101" s="28" t="inlineStr">
        <is>
          <t>Precio sugerido según tu meta</t>
        </is>
      </c>
      <c r="G101" s="27">
        <f>IF(G96="","",G96/$B$8*IF($B$6="Sí",1+$B$7,1))</f>
        <v/>
      </c>
    </row>
    <row r="102">
      <c r="A102" s="9" t="n"/>
      <c r="B102" s="17" t="n"/>
      <c r="C102" s="27">
        <f>IF(A102="","",IFERROR(VLOOKUP(A102,'1. Insumos'!$A$7:$J$66,10,FALSE),"Revisa el insumo"))</f>
        <v/>
      </c>
      <c r="D102" s="27">
        <f>IF(OR(A102="",N(B102)=0,NOT(ISNUMBER(C102))),"",B102/1000*C102)</f>
        <v/>
      </c>
    </row>
    <row r="103">
      <c r="A103" s="9" t="n"/>
      <c r="B103" s="17" t="n"/>
      <c r="C103" s="27">
        <f>IF(A103="","",IFERROR(VLOOKUP(A103,'1. Insumos'!$A$7:$J$66,10,FALSE),"Revisa el insumo"))</f>
        <v/>
      </c>
      <c r="D103" s="27">
        <f>IF(OR(A103="",N(B103)=0,NOT(ISNUMBER(C103))),"",B103/1000*C103)</f>
        <v/>
      </c>
    </row>
    <row r="104"/>
    <row r="106" ht="20" customHeight="1">
      <c r="A106" s="24" t="inlineStr">
        <is>
          <t>Platillo 9</t>
        </is>
      </c>
      <c r="B106" s="25" t="n"/>
      <c r="E106" s="1" t="n"/>
      <c r="F106" s="26" t="inlineStr">
        <is>
          <t>Precio en carta</t>
        </is>
      </c>
      <c r="G106" s="15" t="n"/>
    </row>
    <row r="107" ht="28" customHeight="1">
      <c r="A107" s="14" t="inlineStr">
        <is>
          <t>Insumo</t>
        </is>
      </c>
      <c r="B107" s="14" t="inlineStr">
        <is>
          <t>Gramos por porción</t>
        </is>
      </c>
      <c r="C107" s="14" t="inlineStr">
        <is>
          <t>Costo real por kilo</t>
        </is>
      </c>
      <c r="D107" s="14" t="inlineStr">
        <is>
          <t>Costo en la porción</t>
        </is>
      </c>
      <c r="F107" s="21" t="inlineStr">
        <is>
          <t>Ventas por semana (porciones)</t>
        </is>
      </c>
      <c r="G107" s="17" t="n"/>
    </row>
    <row r="108">
      <c r="A108" s="9" t="n"/>
      <c r="B108" s="17" t="n"/>
      <c r="C108" s="27">
        <f>IF(A108="","",IFERROR(VLOOKUP(A108,'1. Insumos'!$A$7:$J$66,10,FALSE),"Revisa el insumo"))</f>
        <v/>
      </c>
      <c r="D108" s="27">
        <f>IF(OR(A108="",N(B108)=0,NOT(ISNUMBER(C108))),"",B108/1000*C108)</f>
        <v/>
      </c>
      <c r="F108" s="28" t="inlineStr">
        <is>
          <t>Costo por porción</t>
        </is>
      </c>
      <c r="G108" s="27">
        <f>IF(COUNT(D108:D115)=0,"",SUM(D108:D115))</f>
        <v/>
      </c>
    </row>
    <row r="109">
      <c r="A109" s="9" t="n"/>
      <c r="B109" s="17" t="n"/>
      <c r="C109" s="27">
        <f>IF(A109="","",IFERROR(VLOOKUP(A109,'1. Insumos'!$A$7:$J$66,10,FALSE),"Revisa el insumo"))</f>
        <v/>
      </c>
      <c r="D109" s="27">
        <f>IF(OR(A109="",N(B109)=0,NOT(ISNUMBER(C109))),"",B109/1000*C109)</f>
        <v/>
      </c>
      <c r="F109" s="28" t="inlineStr">
        <is>
          <t>Precio sin IVA</t>
        </is>
      </c>
      <c r="G109" s="27">
        <f>IF(N(G106)=0,"",IF($B$6="Sí",G106/(1+$B$7),G106))</f>
        <v/>
      </c>
    </row>
    <row r="110">
      <c r="A110" s="9" t="n"/>
      <c r="B110" s="17" t="n"/>
      <c r="C110" s="27">
        <f>IF(A110="","",IFERROR(VLOOKUP(A110,'1. Insumos'!$A$7:$J$66,10,FALSE),"Revisa el insumo"))</f>
        <v/>
      </c>
      <c r="D110" s="27">
        <f>IF(OR(A110="",N(B110)=0,NOT(ISNUMBER(C110))),"",B110/1000*C110)</f>
        <v/>
      </c>
      <c r="F110" s="29" t="inlineStr">
        <is>
          <t>Food cost</t>
        </is>
      </c>
      <c r="G110" s="30">
        <f>IF(OR(G108="",G109=""),"",G108/G109)</f>
        <v/>
      </c>
    </row>
    <row r="111">
      <c r="A111" s="9" t="n"/>
      <c r="B111" s="17" t="n"/>
      <c r="C111" s="27">
        <f>IF(A111="","",IFERROR(VLOOKUP(A111,'1. Insumos'!$A$7:$J$66,10,FALSE),"Revisa el insumo"))</f>
        <v/>
      </c>
      <c r="D111" s="27">
        <f>IF(OR(A111="",N(B111)=0,NOT(ISNUMBER(C111))),"",B111/1000*C111)</f>
        <v/>
      </c>
      <c r="F111" s="28" t="inlineStr">
        <is>
          <t>Estado</t>
        </is>
      </c>
      <c r="G111" s="11">
        <f>IF(G110="","",IF(G110&gt;0.35,"Revisar: arriba de 35%",IF(G110&gt;=0.28,"Sano: 28% a 35%","Abajo de 28%")))</f>
        <v/>
      </c>
    </row>
    <row r="112">
      <c r="A112" s="9" t="n"/>
      <c r="B112" s="17" t="n"/>
      <c r="C112" s="27">
        <f>IF(A112="","",IFERROR(VLOOKUP(A112,'1. Insumos'!$A$7:$J$66,10,FALSE),"Revisa el insumo"))</f>
        <v/>
      </c>
      <c r="D112" s="27">
        <f>IF(OR(A112="",N(B112)=0,NOT(ISNUMBER(C112))),"",B112/1000*C112)</f>
        <v/>
      </c>
      <c r="F112" s="29" t="inlineStr">
        <is>
          <t>Margen por platillo</t>
        </is>
      </c>
      <c r="G112" s="20">
        <f>IF(OR(G108="",G109=""),"",G109-G108)</f>
        <v/>
      </c>
    </row>
    <row r="113">
      <c r="A113" s="9" t="n"/>
      <c r="B113" s="17" t="n"/>
      <c r="C113" s="27">
        <f>IF(A113="","",IFERROR(VLOOKUP(A113,'1. Insumos'!$A$7:$J$66,10,FALSE),"Revisa el insumo"))</f>
        <v/>
      </c>
      <c r="D113" s="27">
        <f>IF(OR(A113="",N(B113)=0,NOT(ISNUMBER(C113))),"",B113/1000*C113)</f>
        <v/>
      </c>
      <c r="F113" s="28" t="inlineStr">
        <is>
          <t>Precio sugerido según tu meta</t>
        </is>
      </c>
      <c r="G113" s="27">
        <f>IF(G108="","",G108/$B$8*IF($B$6="Sí",1+$B$7,1))</f>
        <v/>
      </c>
    </row>
    <row r="114">
      <c r="A114" s="9" t="n"/>
      <c r="B114" s="17" t="n"/>
      <c r="C114" s="27">
        <f>IF(A114="","",IFERROR(VLOOKUP(A114,'1. Insumos'!$A$7:$J$66,10,FALSE),"Revisa el insumo"))</f>
        <v/>
      </c>
      <c r="D114" s="27">
        <f>IF(OR(A114="",N(B114)=0,NOT(ISNUMBER(C114))),"",B114/1000*C114)</f>
        <v/>
      </c>
    </row>
    <row r="115">
      <c r="A115" s="9" t="n"/>
      <c r="B115" s="17" t="n"/>
      <c r="C115" s="27">
        <f>IF(A115="","",IFERROR(VLOOKUP(A115,'1. Insumos'!$A$7:$J$66,10,FALSE),"Revisa el insumo"))</f>
        <v/>
      </c>
      <c r="D115" s="27">
        <f>IF(OR(A115="",N(B115)=0,NOT(ISNUMBER(C115))),"",B115/1000*C115)</f>
        <v/>
      </c>
    </row>
    <row r="116"/>
    <row r="118" ht="20" customHeight="1">
      <c r="A118" s="24" t="inlineStr">
        <is>
          <t>Platillo 10</t>
        </is>
      </c>
      <c r="B118" s="25" t="n"/>
      <c r="E118" s="1" t="n"/>
      <c r="F118" s="26" t="inlineStr">
        <is>
          <t>Precio en carta</t>
        </is>
      </c>
      <c r="G118" s="15" t="n"/>
    </row>
    <row r="119" ht="28" customHeight="1">
      <c r="A119" s="14" t="inlineStr">
        <is>
          <t>Insumo</t>
        </is>
      </c>
      <c r="B119" s="14" t="inlineStr">
        <is>
          <t>Gramos por porción</t>
        </is>
      </c>
      <c r="C119" s="14" t="inlineStr">
        <is>
          <t>Costo real por kilo</t>
        </is>
      </c>
      <c r="D119" s="14" t="inlineStr">
        <is>
          <t>Costo en la porción</t>
        </is>
      </c>
      <c r="F119" s="21" t="inlineStr">
        <is>
          <t>Ventas por semana (porciones)</t>
        </is>
      </c>
      <c r="G119" s="17" t="n"/>
    </row>
    <row r="120">
      <c r="A120" s="9" t="n"/>
      <c r="B120" s="17" t="n"/>
      <c r="C120" s="27">
        <f>IF(A120="","",IFERROR(VLOOKUP(A120,'1. Insumos'!$A$7:$J$66,10,FALSE),"Revisa el insumo"))</f>
        <v/>
      </c>
      <c r="D120" s="27">
        <f>IF(OR(A120="",N(B120)=0,NOT(ISNUMBER(C120))),"",B120/1000*C120)</f>
        <v/>
      </c>
      <c r="F120" s="28" t="inlineStr">
        <is>
          <t>Costo por porción</t>
        </is>
      </c>
      <c r="G120" s="27">
        <f>IF(COUNT(D120:D127)=0,"",SUM(D120:D127))</f>
        <v/>
      </c>
    </row>
    <row r="121">
      <c r="A121" s="9" t="n"/>
      <c r="B121" s="17" t="n"/>
      <c r="C121" s="27">
        <f>IF(A121="","",IFERROR(VLOOKUP(A121,'1. Insumos'!$A$7:$J$66,10,FALSE),"Revisa el insumo"))</f>
        <v/>
      </c>
      <c r="D121" s="27">
        <f>IF(OR(A121="",N(B121)=0,NOT(ISNUMBER(C121))),"",B121/1000*C121)</f>
        <v/>
      </c>
      <c r="F121" s="28" t="inlineStr">
        <is>
          <t>Precio sin IVA</t>
        </is>
      </c>
      <c r="G121" s="27">
        <f>IF(N(G118)=0,"",IF($B$6="Sí",G118/(1+$B$7),G118))</f>
        <v/>
      </c>
    </row>
    <row r="122">
      <c r="A122" s="9" t="n"/>
      <c r="B122" s="17" t="n"/>
      <c r="C122" s="27">
        <f>IF(A122="","",IFERROR(VLOOKUP(A122,'1. Insumos'!$A$7:$J$66,10,FALSE),"Revisa el insumo"))</f>
        <v/>
      </c>
      <c r="D122" s="27">
        <f>IF(OR(A122="",N(B122)=0,NOT(ISNUMBER(C122))),"",B122/1000*C122)</f>
        <v/>
      </c>
      <c r="F122" s="29" t="inlineStr">
        <is>
          <t>Food cost</t>
        </is>
      </c>
      <c r="G122" s="30">
        <f>IF(OR(G120="",G121=""),"",G120/G121)</f>
        <v/>
      </c>
    </row>
    <row r="123">
      <c r="A123" s="9" t="n"/>
      <c r="B123" s="17" t="n"/>
      <c r="C123" s="27">
        <f>IF(A123="","",IFERROR(VLOOKUP(A123,'1. Insumos'!$A$7:$J$66,10,FALSE),"Revisa el insumo"))</f>
        <v/>
      </c>
      <c r="D123" s="27">
        <f>IF(OR(A123="",N(B123)=0,NOT(ISNUMBER(C123))),"",B123/1000*C123)</f>
        <v/>
      </c>
      <c r="F123" s="28" t="inlineStr">
        <is>
          <t>Estado</t>
        </is>
      </c>
      <c r="G123" s="11">
        <f>IF(G122="","",IF(G122&gt;0.35,"Revisar: arriba de 35%",IF(G122&gt;=0.28,"Sano: 28% a 35%","Abajo de 28%")))</f>
        <v/>
      </c>
    </row>
    <row r="124">
      <c r="A124" s="9" t="n"/>
      <c r="B124" s="17" t="n"/>
      <c r="C124" s="27">
        <f>IF(A124="","",IFERROR(VLOOKUP(A124,'1. Insumos'!$A$7:$J$66,10,FALSE),"Revisa el insumo"))</f>
        <v/>
      </c>
      <c r="D124" s="27">
        <f>IF(OR(A124="",N(B124)=0,NOT(ISNUMBER(C124))),"",B124/1000*C124)</f>
        <v/>
      </c>
      <c r="F124" s="29" t="inlineStr">
        <is>
          <t>Margen por platillo</t>
        </is>
      </c>
      <c r="G124" s="20">
        <f>IF(OR(G120="",G121=""),"",G121-G120)</f>
        <v/>
      </c>
    </row>
    <row r="125">
      <c r="A125" s="9" t="n"/>
      <c r="B125" s="17" t="n"/>
      <c r="C125" s="27">
        <f>IF(A125="","",IFERROR(VLOOKUP(A125,'1. Insumos'!$A$7:$J$66,10,FALSE),"Revisa el insumo"))</f>
        <v/>
      </c>
      <c r="D125" s="27">
        <f>IF(OR(A125="",N(B125)=0,NOT(ISNUMBER(C125))),"",B125/1000*C125)</f>
        <v/>
      </c>
      <c r="F125" s="28" t="inlineStr">
        <is>
          <t>Precio sugerido según tu meta</t>
        </is>
      </c>
      <c r="G125" s="27">
        <f>IF(G120="","",G120/$B$8*IF($B$6="Sí",1+$B$7,1))</f>
        <v/>
      </c>
    </row>
    <row r="126">
      <c r="A126" s="9" t="n"/>
      <c r="B126" s="17" t="n"/>
      <c r="C126" s="27">
        <f>IF(A126="","",IFERROR(VLOOKUP(A126,'1. Insumos'!$A$7:$J$66,10,FALSE),"Revisa el insumo"))</f>
        <v/>
      </c>
      <c r="D126" s="27">
        <f>IF(OR(A126="",N(B126)=0,NOT(ISNUMBER(C126))),"",B126/1000*C126)</f>
        <v/>
      </c>
    </row>
    <row r="127">
      <c r="A127" s="9" t="n"/>
      <c r="B127" s="17" t="n"/>
      <c r="C127" s="27">
        <f>IF(A127="","",IFERROR(VLOOKUP(A127,'1. Insumos'!$A$7:$J$66,10,FALSE),"Revisa el insumo"))</f>
        <v/>
      </c>
      <c r="D127" s="27">
        <f>IF(OR(A127="",N(B127)=0,NOT(ISNUMBER(C127))),"",B127/1000*C127)</f>
        <v/>
      </c>
    </row>
    <row r="128"/>
    <row r="130" ht="20" customHeight="1">
      <c r="A130" s="24" t="inlineStr">
        <is>
          <t>Platillo 11</t>
        </is>
      </c>
      <c r="B130" s="25" t="n"/>
      <c r="E130" s="1" t="n"/>
      <c r="F130" s="26" t="inlineStr">
        <is>
          <t>Precio en carta</t>
        </is>
      </c>
      <c r="G130" s="15" t="n"/>
    </row>
    <row r="131" ht="28" customHeight="1">
      <c r="A131" s="14" t="inlineStr">
        <is>
          <t>Insumo</t>
        </is>
      </c>
      <c r="B131" s="14" t="inlineStr">
        <is>
          <t>Gramos por porción</t>
        </is>
      </c>
      <c r="C131" s="14" t="inlineStr">
        <is>
          <t>Costo real por kilo</t>
        </is>
      </c>
      <c r="D131" s="14" t="inlineStr">
        <is>
          <t>Costo en la porción</t>
        </is>
      </c>
      <c r="F131" s="21" t="inlineStr">
        <is>
          <t>Ventas por semana (porciones)</t>
        </is>
      </c>
      <c r="G131" s="17" t="n"/>
    </row>
    <row r="132">
      <c r="A132" s="9" t="n"/>
      <c r="B132" s="17" t="n"/>
      <c r="C132" s="27">
        <f>IF(A132="","",IFERROR(VLOOKUP(A132,'1. Insumos'!$A$7:$J$66,10,FALSE),"Revisa el insumo"))</f>
        <v/>
      </c>
      <c r="D132" s="27">
        <f>IF(OR(A132="",N(B132)=0,NOT(ISNUMBER(C132))),"",B132/1000*C132)</f>
        <v/>
      </c>
      <c r="F132" s="28" t="inlineStr">
        <is>
          <t>Costo por porción</t>
        </is>
      </c>
      <c r="G132" s="27">
        <f>IF(COUNT(D132:D139)=0,"",SUM(D132:D139))</f>
        <v/>
      </c>
    </row>
    <row r="133">
      <c r="A133" s="9" t="n"/>
      <c r="B133" s="17" t="n"/>
      <c r="C133" s="27">
        <f>IF(A133="","",IFERROR(VLOOKUP(A133,'1. Insumos'!$A$7:$J$66,10,FALSE),"Revisa el insumo"))</f>
        <v/>
      </c>
      <c r="D133" s="27">
        <f>IF(OR(A133="",N(B133)=0,NOT(ISNUMBER(C133))),"",B133/1000*C133)</f>
        <v/>
      </c>
      <c r="F133" s="28" t="inlineStr">
        <is>
          <t>Precio sin IVA</t>
        </is>
      </c>
      <c r="G133" s="27">
        <f>IF(N(G130)=0,"",IF($B$6="Sí",G130/(1+$B$7),G130))</f>
        <v/>
      </c>
    </row>
    <row r="134">
      <c r="A134" s="9" t="n"/>
      <c r="B134" s="17" t="n"/>
      <c r="C134" s="27">
        <f>IF(A134="","",IFERROR(VLOOKUP(A134,'1. Insumos'!$A$7:$J$66,10,FALSE),"Revisa el insumo"))</f>
        <v/>
      </c>
      <c r="D134" s="27">
        <f>IF(OR(A134="",N(B134)=0,NOT(ISNUMBER(C134))),"",B134/1000*C134)</f>
        <v/>
      </c>
      <c r="F134" s="29" t="inlineStr">
        <is>
          <t>Food cost</t>
        </is>
      </c>
      <c r="G134" s="30">
        <f>IF(OR(G132="",G133=""),"",G132/G133)</f>
        <v/>
      </c>
    </row>
    <row r="135">
      <c r="A135" s="9" t="n"/>
      <c r="B135" s="17" t="n"/>
      <c r="C135" s="27">
        <f>IF(A135="","",IFERROR(VLOOKUP(A135,'1. Insumos'!$A$7:$J$66,10,FALSE),"Revisa el insumo"))</f>
        <v/>
      </c>
      <c r="D135" s="27">
        <f>IF(OR(A135="",N(B135)=0,NOT(ISNUMBER(C135))),"",B135/1000*C135)</f>
        <v/>
      </c>
      <c r="F135" s="28" t="inlineStr">
        <is>
          <t>Estado</t>
        </is>
      </c>
      <c r="G135" s="11">
        <f>IF(G134="","",IF(G134&gt;0.35,"Revisar: arriba de 35%",IF(G134&gt;=0.28,"Sano: 28% a 35%","Abajo de 28%")))</f>
        <v/>
      </c>
    </row>
    <row r="136">
      <c r="A136" s="9" t="n"/>
      <c r="B136" s="17" t="n"/>
      <c r="C136" s="27">
        <f>IF(A136="","",IFERROR(VLOOKUP(A136,'1. Insumos'!$A$7:$J$66,10,FALSE),"Revisa el insumo"))</f>
        <v/>
      </c>
      <c r="D136" s="27">
        <f>IF(OR(A136="",N(B136)=0,NOT(ISNUMBER(C136))),"",B136/1000*C136)</f>
        <v/>
      </c>
      <c r="F136" s="29" t="inlineStr">
        <is>
          <t>Margen por platillo</t>
        </is>
      </c>
      <c r="G136" s="20">
        <f>IF(OR(G132="",G133=""),"",G133-G132)</f>
        <v/>
      </c>
    </row>
    <row r="137">
      <c r="A137" s="9" t="n"/>
      <c r="B137" s="17" t="n"/>
      <c r="C137" s="27">
        <f>IF(A137="","",IFERROR(VLOOKUP(A137,'1. Insumos'!$A$7:$J$66,10,FALSE),"Revisa el insumo"))</f>
        <v/>
      </c>
      <c r="D137" s="27">
        <f>IF(OR(A137="",N(B137)=0,NOT(ISNUMBER(C137))),"",B137/1000*C137)</f>
        <v/>
      </c>
      <c r="F137" s="28" t="inlineStr">
        <is>
          <t>Precio sugerido según tu meta</t>
        </is>
      </c>
      <c r="G137" s="27">
        <f>IF(G132="","",G132/$B$8*IF($B$6="Sí",1+$B$7,1))</f>
        <v/>
      </c>
    </row>
    <row r="138">
      <c r="A138" s="9" t="n"/>
      <c r="B138" s="17" t="n"/>
      <c r="C138" s="27">
        <f>IF(A138="","",IFERROR(VLOOKUP(A138,'1. Insumos'!$A$7:$J$66,10,FALSE),"Revisa el insumo"))</f>
        <v/>
      </c>
      <c r="D138" s="27">
        <f>IF(OR(A138="",N(B138)=0,NOT(ISNUMBER(C138))),"",B138/1000*C138)</f>
        <v/>
      </c>
    </row>
    <row r="139">
      <c r="A139" s="9" t="n"/>
      <c r="B139" s="17" t="n"/>
      <c r="C139" s="27">
        <f>IF(A139="","",IFERROR(VLOOKUP(A139,'1. Insumos'!$A$7:$J$66,10,FALSE),"Revisa el insumo"))</f>
        <v/>
      </c>
      <c r="D139" s="27">
        <f>IF(OR(A139="",N(B139)=0,NOT(ISNUMBER(C139))),"",B139/1000*C139)</f>
        <v/>
      </c>
    </row>
    <row r="140"/>
    <row r="142" ht="20" customHeight="1">
      <c r="A142" s="24" t="inlineStr">
        <is>
          <t>Platillo 12</t>
        </is>
      </c>
      <c r="B142" s="25" t="n"/>
      <c r="E142" s="1" t="n"/>
      <c r="F142" s="26" t="inlineStr">
        <is>
          <t>Precio en carta</t>
        </is>
      </c>
      <c r="G142" s="15" t="n"/>
    </row>
    <row r="143" ht="28" customHeight="1">
      <c r="A143" s="14" t="inlineStr">
        <is>
          <t>Insumo</t>
        </is>
      </c>
      <c r="B143" s="14" t="inlineStr">
        <is>
          <t>Gramos por porción</t>
        </is>
      </c>
      <c r="C143" s="14" t="inlineStr">
        <is>
          <t>Costo real por kilo</t>
        </is>
      </c>
      <c r="D143" s="14" t="inlineStr">
        <is>
          <t>Costo en la porción</t>
        </is>
      </c>
      <c r="F143" s="21" t="inlineStr">
        <is>
          <t>Ventas por semana (porciones)</t>
        </is>
      </c>
      <c r="G143" s="17" t="n"/>
    </row>
    <row r="144">
      <c r="A144" s="9" t="n"/>
      <c r="B144" s="17" t="n"/>
      <c r="C144" s="27">
        <f>IF(A144="","",IFERROR(VLOOKUP(A144,'1. Insumos'!$A$7:$J$66,10,FALSE),"Revisa el insumo"))</f>
        <v/>
      </c>
      <c r="D144" s="27">
        <f>IF(OR(A144="",N(B144)=0,NOT(ISNUMBER(C144))),"",B144/1000*C144)</f>
        <v/>
      </c>
      <c r="F144" s="28" t="inlineStr">
        <is>
          <t>Costo por porción</t>
        </is>
      </c>
      <c r="G144" s="27">
        <f>IF(COUNT(D144:D151)=0,"",SUM(D144:D151))</f>
        <v/>
      </c>
    </row>
    <row r="145">
      <c r="A145" s="9" t="n"/>
      <c r="B145" s="17" t="n"/>
      <c r="C145" s="27">
        <f>IF(A145="","",IFERROR(VLOOKUP(A145,'1. Insumos'!$A$7:$J$66,10,FALSE),"Revisa el insumo"))</f>
        <v/>
      </c>
      <c r="D145" s="27">
        <f>IF(OR(A145="",N(B145)=0,NOT(ISNUMBER(C145))),"",B145/1000*C145)</f>
        <v/>
      </c>
      <c r="F145" s="28" t="inlineStr">
        <is>
          <t>Precio sin IVA</t>
        </is>
      </c>
      <c r="G145" s="27">
        <f>IF(N(G142)=0,"",IF($B$6="Sí",G142/(1+$B$7),G142))</f>
        <v/>
      </c>
    </row>
    <row r="146">
      <c r="A146" s="9" t="n"/>
      <c r="B146" s="17" t="n"/>
      <c r="C146" s="27">
        <f>IF(A146="","",IFERROR(VLOOKUP(A146,'1. Insumos'!$A$7:$J$66,10,FALSE),"Revisa el insumo"))</f>
        <v/>
      </c>
      <c r="D146" s="27">
        <f>IF(OR(A146="",N(B146)=0,NOT(ISNUMBER(C146))),"",B146/1000*C146)</f>
        <v/>
      </c>
      <c r="F146" s="29" t="inlineStr">
        <is>
          <t>Food cost</t>
        </is>
      </c>
      <c r="G146" s="30">
        <f>IF(OR(G144="",G145=""),"",G144/G145)</f>
        <v/>
      </c>
    </row>
    <row r="147">
      <c r="A147" s="9" t="n"/>
      <c r="B147" s="17" t="n"/>
      <c r="C147" s="27">
        <f>IF(A147="","",IFERROR(VLOOKUP(A147,'1. Insumos'!$A$7:$J$66,10,FALSE),"Revisa el insumo"))</f>
        <v/>
      </c>
      <c r="D147" s="27">
        <f>IF(OR(A147="",N(B147)=0,NOT(ISNUMBER(C147))),"",B147/1000*C147)</f>
        <v/>
      </c>
      <c r="F147" s="28" t="inlineStr">
        <is>
          <t>Estado</t>
        </is>
      </c>
      <c r="G147" s="11">
        <f>IF(G146="","",IF(G146&gt;0.35,"Revisar: arriba de 35%",IF(G146&gt;=0.28,"Sano: 28% a 35%","Abajo de 28%")))</f>
        <v/>
      </c>
    </row>
    <row r="148">
      <c r="A148" s="9" t="n"/>
      <c r="B148" s="17" t="n"/>
      <c r="C148" s="27">
        <f>IF(A148="","",IFERROR(VLOOKUP(A148,'1. Insumos'!$A$7:$J$66,10,FALSE),"Revisa el insumo"))</f>
        <v/>
      </c>
      <c r="D148" s="27">
        <f>IF(OR(A148="",N(B148)=0,NOT(ISNUMBER(C148))),"",B148/1000*C148)</f>
        <v/>
      </c>
      <c r="F148" s="29" t="inlineStr">
        <is>
          <t>Margen por platillo</t>
        </is>
      </c>
      <c r="G148" s="20">
        <f>IF(OR(G144="",G145=""),"",G145-G144)</f>
        <v/>
      </c>
    </row>
    <row r="149">
      <c r="A149" s="9" t="n"/>
      <c r="B149" s="17" t="n"/>
      <c r="C149" s="27">
        <f>IF(A149="","",IFERROR(VLOOKUP(A149,'1. Insumos'!$A$7:$J$66,10,FALSE),"Revisa el insumo"))</f>
        <v/>
      </c>
      <c r="D149" s="27">
        <f>IF(OR(A149="",N(B149)=0,NOT(ISNUMBER(C149))),"",B149/1000*C149)</f>
        <v/>
      </c>
      <c r="F149" s="28" t="inlineStr">
        <is>
          <t>Precio sugerido según tu meta</t>
        </is>
      </c>
      <c r="G149" s="27">
        <f>IF(G144="","",G144/$B$8*IF($B$6="Sí",1+$B$7,1))</f>
        <v/>
      </c>
    </row>
    <row r="150">
      <c r="A150" s="9" t="n"/>
      <c r="B150" s="17" t="n"/>
      <c r="C150" s="27">
        <f>IF(A150="","",IFERROR(VLOOKUP(A150,'1. Insumos'!$A$7:$J$66,10,FALSE),"Revisa el insumo"))</f>
        <v/>
      </c>
      <c r="D150" s="27">
        <f>IF(OR(A150="",N(B150)=0,NOT(ISNUMBER(C150))),"",B150/1000*C150)</f>
        <v/>
      </c>
    </row>
    <row r="151">
      <c r="A151" s="9" t="n"/>
      <c r="B151" s="17" t="n"/>
      <c r="C151" s="27">
        <f>IF(A151="","",IFERROR(VLOOKUP(A151,'1. Insumos'!$A$7:$J$66,10,FALSE),"Revisa el insumo"))</f>
        <v/>
      </c>
      <c r="D151" s="27">
        <f>IF(OR(A151="",N(B151)=0,NOT(ISNUMBER(C151))),"",B151/1000*C151)</f>
        <v/>
      </c>
    </row>
    <row r="152"/>
    <row r="154" ht="20" customHeight="1">
      <c r="A154" s="24" t="inlineStr">
        <is>
          <t>Platillo 13</t>
        </is>
      </c>
      <c r="B154" s="25" t="n"/>
      <c r="E154" s="1" t="n"/>
      <c r="F154" s="26" t="inlineStr">
        <is>
          <t>Precio en carta</t>
        </is>
      </c>
      <c r="G154" s="15" t="n"/>
    </row>
    <row r="155" ht="28" customHeight="1">
      <c r="A155" s="14" t="inlineStr">
        <is>
          <t>Insumo</t>
        </is>
      </c>
      <c r="B155" s="14" t="inlineStr">
        <is>
          <t>Gramos por porción</t>
        </is>
      </c>
      <c r="C155" s="14" t="inlineStr">
        <is>
          <t>Costo real por kilo</t>
        </is>
      </c>
      <c r="D155" s="14" t="inlineStr">
        <is>
          <t>Costo en la porción</t>
        </is>
      </c>
      <c r="F155" s="21" t="inlineStr">
        <is>
          <t>Ventas por semana (porciones)</t>
        </is>
      </c>
      <c r="G155" s="17" t="n"/>
    </row>
    <row r="156">
      <c r="A156" s="9" t="n"/>
      <c r="B156" s="17" t="n"/>
      <c r="C156" s="27">
        <f>IF(A156="","",IFERROR(VLOOKUP(A156,'1. Insumos'!$A$7:$J$66,10,FALSE),"Revisa el insumo"))</f>
        <v/>
      </c>
      <c r="D156" s="27">
        <f>IF(OR(A156="",N(B156)=0,NOT(ISNUMBER(C156))),"",B156/1000*C156)</f>
        <v/>
      </c>
      <c r="F156" s="28" t="inlineStr">
        <is>
          <t>Costo por porción</t>
        </is>
      </c>
      <c r="G156" s="27">
        <f>IF(COUNT(D156:D163)=0,"",SUM(D156:D163))</f>
        <v/>
      </c>
    </row>
    <row r="157">
      <c r="A157" s="9" t="n"/>
      <c r="B157" s="17" t="n"/>
      <c r="C157" s="27">
        <f>IF(A157="","",IFERROR(VLOOKUP(A157,'1. Insumos'!$A$7:$J$66,10,FALSE),"Revisa el insumo"))</f>
        <v/>
      </c>
      <c r="D157" s="27">
        <f>IF(OR(A157="",N(B157)=0,NOT(ISNUMBER(C157))),"",B157/1000*C157)</f>
        <v/>
      </c>
      <c r="F157" s="28" t="inlineStr">
        <is>
          <t>Precio sin IVA</t>
        </is>
      </c>
      <c r="G157" s="27">
        <f>IF(N(G154)=0,"",IF($B$6="Sí",G154/(1+$B$7),G154))</f>
        <v/>
      </c>
    </row>
    <row r="158">
      <c r="A158" s="9" t="n"/>
      <c r="B158" s="17" t="n"/>
      <c r="C158" s="27">
        <f>IF(A158="","",IFERROR(VLOOKUP(A158,'1. Insumos'!$A$7:$J$66,10,FALSE),"Revisa el insumo"))</f>
        <v/>
      </c>
      <c r="D158" s="27">
        <f>IF(OR(A158="",N(B158)=0,NOT(ISNUMBER(C158))),"",B158/1000*C158)</f>
        <v/>
      </c>
      <c r="F158" s="29" t="inlineStr">
        <is>
          <t>Food cost</t>
        </is>
      </c>
      <c r="G158" s="30">
        <f>IF(OR(G156="",G157=""),"",G156/G157)</f>
        <v/>
      </c>
    </row>
    <row r="159">
      <c r="A159" s="9" t="n"/>
      <c r="B159" s="17" t="n"/>
      <c r="C159" s="27">
        <f>IF(A159="","",IFERROR(VLOOKUP(A159,'1. Insumos'!$A$7:$J$66,10,FALSE),"Revisa el insumo"))</f>
        <v/>
      </c>
      <c r="D159" s="27">
        <f>IF(OR(A159="",N(B159)=0,NOT(ISNUMBER(C159))),"",B159/1000*C159)</f>
        <v/>
      </c>
      <c r="F159" s="28" t="inlineStr">
        <is>
          <t>Estado</t>
        </is>
      </c>
      <c r="G159" s="11">
        <f>IF(G158="","",IF(G158&gt;0.35,"Revisar: arriba de 35%",IF(G158&gt;=0.28,"Sano: 28% a 35%","Abajo de 28%")))</f>
        <v/>
      </c>
    </row>
    <row r="160">
      <c r="A160" s="9" t="n"/>
      <c r="B160" s="17" t="n"/>
      <c r="C160" s="27">
        <f>IF(A160="","",IFERROR(VLOOKUP(A160,'1. Insumos'!$A$7:$J$66,10,FALSE),"Revisa el insumo"))</f>
        <v/>
      </c>
      <c r="D160" s="27">
        <f>IF(OR(A160="",N(B160)=0,NOT(ISNUMBER(C160))),"",B160/1000*C160)</f>
        <v/>
      </c>
      <c r="F160" s="29" t="inlineStr">
        <is>
          <t>Margen por platillo</t>
        </is>
      </c>
      <c r="G160" s="20">
        <f>IF(OR(G156="",G157=""),"",G157-G156)</f>
        <v/>
      </c>
    </row>
    <row r="161">
      <c r="A161" s="9" t="n"/>
      <c r="B161" s="17" t="n"/>
      <c r="C161" s="27">
        <f>IF(A161="","",IFERROR(VLOOKUP(A161,'1. Insumos'!$A$7:$J$66,10,FALSE),"Revisa el insumo"))</f>
        <v/>
      </c>
      <c r="D161" s="27">
        <f>IF(OR(A161="",N(B161)=0,NOT(ISNUMBER(C161))),"",B161/1000*C161)</f>
        <v/>
      </c>
      <c r="F161" s="28" t="inlineStr">
        <is>
          <t>Precio sugerido según tu meta</t>
        </is>
      </c>
      <c r="G161" s="27">
        <f>IF(G156="","",G156/$B$8*IF($B$6="Sí",1+$B$7,1))</f>
        <v/>
      </c>
    </row>
    <row r="162">
      <c r="A162" s="9" t="n"/>
      <c r="B162" s="17" t="n"/>
      <c r="C162" s="27">
        <f>IF(A162="","",IFERROR(VLOOKUP(A162,'1. Insumos'!$A$7:$J$66,10,FALSE),"Revisa el insumo"))</f>
        <v/>
      </c>
      <c r="D162" s="27">
        <f>IF(OR(A162="",N(B162)=0,NOT(ISNUMBER(C162))),"",B162/1000*C162)</f>
        <v/>
      </c>
    </row>
    <row r="163">
      <c r="A163" s="9" t="n"/>
      <c r="B163" s="17" t="n"/>
      <c r="C163" s="27">
        <f>IF(A163="","",IFERROR(VLOOKUP(A163,'1. Insumos'!$A$7:$J$66,10,FALSE),"Revisa el insumo"))</f>
        <v/>
      </c>
      <c r="D163" s="27">
        <f>IF(OR(A163="",N(B163)=0,NOT(ISNUMBER(C163))),"",B163/1000*C163)</f>
        <v/>
      </c>
    </row>
    <row r="164"/>
    <row r="166" ht="20" customHeight="1">
      <c r="A166" s="24" t="inlineStr">
        <is>
          <t>Platillo 14</t>
        </is>
      </c>
      <c r="B166" s="25" t="n"/>
      <c r="E166" s="1" t="n"/>
      <c r="F166" s="26" t="inlineStr">
        <is>
          <t>Precio en carta</t>
        </is>
      </c>
      <c r="G166" s="15" t="n"/>
    </row>
    <row r="167" ht="28" customHeight="1">
      <c r="A167" s="14" t="inlineStr">
        <is>
          <t>Insumo</t>
        </is>
      </c>
      <c r="B167" s="14" t="inlineStr">
        <is>
          <t>Gramos por porción</t>
        </is>
      </c>
      <c r="C167" s="14" t="inlineStr">
        <is>
          <t>Costo real por kilo</t>
        </is>
      </c>
      <c r="D167" s="14" t="inlineStr">
        <is>
          <t>Costo en la porción</t>
        </is>
      </c>
      <c r="F167" s="21" t="inlineStr">
        <is>
          <t>Ventas por semana (porciones)</t>
        </is>
      </c>
      <c r="G167" s="17" t="n"/>
    </row>
    <row r="168">
      <c r="A168" s="9" t="n"/>
      <c r="B168" s="17" t="n"/>
      <c r="C168" s="27">
        <f>IF(A168="","",IFERROR(VLOOKUP(A168,'1. Insumos'!$A$7:$J$66,10,FALSE),"Revisa el insumo"))</f>
        <v/>
      </c>
      <c r="D168" s="27">
        <f>IF(OR(A168="",N(B168)=0,NOT(ISNUMBER(C168))),"",B168/1000*C168)</f>
        <v/>
      </c>
      <c r="F168" s="28" t="inlineStr">
        <is>
          <t>Costo por porción</t>
        </is>
      </c>
      <c r="G168" s="27">
        <f>IF(COUNT(D168:D175)=0,"",SUM(D168:D175))</f>
        <v/>
      </c>
    </row>
    <row r="169">
      <c r="A169" s="9" t="n"/>
      <c r="B169" s="17" t="n"/>
      <c r="C169" s="27">
        <f>IF(A169="","",IFERROR(VLOOKUP(A169,'1. Insumos'!$A$7:$J$66,10,FALSE),"Revisa el insumo"))</f>
        <v/>
      </c>
      <c r="D169" s="27">
        <f>IF(OR(A169="",N(B169)=0,NOT(ISNUMBER(C169))),"",B169/1000*C169)</f>
        <v/>
      </c>
      <c r="F169" s="28" t="inlineStr">
        <is>
          <t>Precio sin IVA</t>
        </is>
      </c>
      <c r="G169" s="27">
        <f>IF(N(G166)=0,"",IF($B$6="Sí",G166/(1+$B$7),G166))</f>
        <v/>
      </c>
    </row>
    <row r="170">
      <c r="A170" s="9" t="n"/>
      <c r="B170" s="17" t="n"/>
      <c r="C170" s="27">
        <f>IF(A170="","",IFERROR(VLOOKUP(A170,'1. Insumos'!$A$7:$J$66,10,FALSE),"Revisa el insumo"))</f>
        <v/>
      </c>
      <c r="D170" s="27">
        <f>IF(OR(A170="",N(B170)=0,NOT(ISNUMBER(C170))),"",B170/1000*C170)</f>
        <v/>
      </c>
      <c r="F170" s="29" t="inlineStr">
        <is>
          <t>Food cost</t>
        </is>
      </c>
      <c r="G170" s="30">
        <f>IF(OR(G168="",G169=""),"",G168/G169)</f>
        <v/>
      </c>
    </row>
    <row r="171">
      <c r="A171" s="9" t="n"/>
      <c r="B171" s="17" t="n"/>
      <c r="C171" s="27">
        <f>IF(A171="","",IFERROR(VLOOKUP(A171,'1. Insumos'!$A$7:$J$66,10,FALSE),"Revisa el insumo"))</f>
        <v/>
      </c>
      <c r="D171" s="27">
        <f>IF(OR(A171="",N(B171)=0,NOT(ISNUMBER(C171))),"",B171/1000*C171)</f>
        <v/>
      </c>
      <c r="F171" s="28" t="inlineStr">
        <is>
          <t>Estado</t>
        </is>
      </c>
      <c r="G171" s="11">
        <f>IF(G170="","",IF(G170&gt;0.35,"Revisar: arriba de 35%",IF(G170&gt;=0.28,"Sano: 28% a 35%","Abajo de 28%")))</f>
        <v/>
      </c>
    </row>
    <row r="172">
      <c r="A172" s="9" t="n"/>
      <c r="B172" s="17" t="n"/>
      <c r="C172" s="27">
        <f>IF(A172="","",IFERROR(VLOOKUP(A172,'1. Insumos'!$A$7:$J$66,10,FALSE),"Revisa el insumo"))</f>
        <v/>
      </c>
      <c r="D172" s="27">
        <f>IF(OR(A172="",N(B172)=0,NOT(ISNUMBER(C172))),"",B172/1000*C172)</f>
        <v/>
      </c>
      <c r="F172" s="29" t="inlineStr">
        <is>
          <t>Margen por platillo</t>
        </is>
      </c>
      <c r="G172" s="20">
        <f>IF(OR(G168="",G169=""),"",G169-G168)</f>
        <v/>
      </c>
    </row>
    <row r="173">
      <c r="A173" s="9" t="n"/>
      <c r="B173" s="17" t="n"/>
      <c r="C173" s="27">
        <f>IF(A173="","",IFERROR(VLOOKUP(A173,'1. Insumos'!$A$7:$J$66,10,FALSE),"Revisa el insumo"))</f>
        <v/>
      </c>
      <c r="D173" s="27">
        <f>IF(OR(A173="",N(B173)=0,NOT(ISNUMBER(C173))),"",B173/1000*C173)</f>
        <v/>
      </c>
      <c r="F173" s="28" t="inlineStr">
        <is>
          <t>Precio sugerido según tu meta</t>
        </is>
      </c>
      <c r="G173" s="27">
        <f>IF(G168="","",G168/$B$8*IF($B$6="Sí",1+$B$7,1))</f>
        <v/>
      </c>
    </row>
    <row r="174">
      <c r="A174" s="9" t="n"/>
      <c r="B174" s="17" t="n"/>
      <c r="C174" s="27">
        <f>IF(A174="","",IFERROR(VLOOKUP(A174,'1. Insumos'!$A$7:$J$66,10,FALSE),"Revisa el insumo"))</f>
        <v/>
      </c>
      <c r="D174" s="27">
        <f>IF(OR(A174="",N(B174)=0,NOT(ISNUMBER(C174))),"",B174/1000*C174)</f>
        <v/>
      </c>
    </row>
    <row r="175">
      <c r="A175" s="9" t="n"/>
      <c r="B175" s="17" t="n"/>
      <c r="C175" s="27">
        <f>IF(A175="","",IFERROR(VLOOKUP(A175,'1. Insumos'!$A$7:$J$66,10,FALSE),"Revisa el insumo"))</f>
        <v/>
      </c>
      <c r="D175" s="27">
        <f>IF(OR(A175="",N(B175)=0,NOT(ISNUMBER(C175))),"",B175/1000*C175)</f>
        <v/>
      </c>
    </row>
    <row r="176"/>
    <row r="178" ht="20" customHeight="1">
      <c r="A178" s="24" t="inlineStr">
        <is>
          <t>Platillo 15</t>
        </is>
      </c>
      <c r="B178" s="25" t="n"/>
      <c r="E178" s="1" t="n"/>
      <c r="F178" s="26" t="inlineStr">
        <is>
          <t>Precio en carta</t>
        </is>
      </c>
      <c r="G178" s="15" t="n"/>
    </row>
    <row r="179" ht="28" customHeight="1">
      <c r="A179" s="14" t="inlineStr">
        <is>
          <t>Insumo</t>
        </is>
      </c>
      <c r="B179" s="14" t="inlineStr">
        <is>
          <t>Gramos por porción</t>
        </is>
      </c>
      <c r="C179" s="14" t="inlineStr">
        <is>
          <t>Costo real por kilo</t>
        </is>
      </c>
      <c r="D179" s="14" t="inlineStr">
        <is>
          <t>Costo en la porción</t>
        </is>
      </c>
      <c r="F179" s="21" t="inlineStr">
        <is>
          <t>Ventas por semana (porciones)</t>
        </is>
      </c>
      <c r="G179" s="17" t="n"/>
    </row>
    <row r="180">
      <c r="A180" s="9" t="n"/>
      <c r="B180" s="17" t="n"/>
      <c r="C180" s="27">
        <f>IF(A180="","",IFERROR(VLOOKUP(A180,'1. Insumos'!$A$7:$J$66,10,FALSE),"Revisa el insumo"))</f>
        <v/>
      </c>
      <c r="D180" s="27">
        <f>IF(OR(A180="",N(B180)=0,NOT(ISNUMBER(C180))),"",B180/1000*C180)</f>
        <v/>
      </c>
      <c r="F180" s="28" t="inlineStr">
        <is>
          <t>Costo por porción</t>
        </is>
      </c>
      <c r="G180" s="27">
        <f>IF(COUNT(D180:D187)=0,"",SUM(D180:D187))</f>
        <v/>
      </c>
    </row>
    <row r="181">
      <c r="A181" s="9" t="n"/>
      <c r="B181" s="17" t="n"/>
      <c r="C181" s="27">
        <f>IF(A181="","",IFERROR(VLOOKUP(A181,'1. Insumos'!$A$7:$J$66,10,FALSE),"Revisa el insumo"))</f>
        <v/>
      </c>
      <c r="D181" s="27">
        <f>IF(OR(A181="",N(B181)=0,NOT(ISNUMBER(C181))),"",B181/1000*C181)</f>
        <v/>
      </c>
      <c r="F181" s="28" t="inlineStr">
        <is>
          <t>Precio sin IVA</t>
        </is>
      </c>
      <c r="G181" s="27">
        <f>IF(N(G178)=0,"",IF($B$6="Sí",G178/(1+$B$7),G178))</f>
        <v/>
      </c>
    </row>
    <row r="182">
      <c r="A182" s="9" t="n"/>
      <c r="B182" s="17" t="n"/>
      <c r="C182" s="27">
        <f>IF(A182="","",IFERROR(VLOOKUP(A182,'1. Insumos'!$A$7:$J$66,10,FALSE),"Revisa el insumo"))</f>
        <v/>
      </c>
      <c r="D182" s="27">
        <f>IF(OR(A182="",N(B182)=0,NOT(ISNUMBER(C182))),"",B182/1000*C182)</f>
        <v/>
      </c>
      <c r="F182" s="29" t="inlineStr">
        <is>
          <t>Food cost</t>
        </is>
      </c>
      <c r="G182" s="30">
        <f>IF(OR(G180="",G181=""),"",G180/G181)</f>
        <v/>
      </c>
    </row>
    <row r="183">
      <c r="A183" s="9" t="n"/>
      <c r="B183" s="17" t="n"/>
      <c r="C183" s="27">
        <f>IF(A183="","",IFERROR(VLOOKUP(A183,'1. Insumos'!$A$7:$J$66,10,FALSE),"Revisa el insumo"))</f>
        <v/>
      </c>
      <c r="D183" s="27">
        <f>IF(OR(A183="",N(B183)=0,NOT(ISNUMBER(C183))),"",B183/1000*C183)</f>
        <v/>
      </c>
      <c r="F183" s="28" t="inlineStr">
        <is>
          <t>Estado</t>
        </is>
      </c>
      <c r="G183" s="11">
        <f>IF(G182="","",IF(G182&gt;0.35,"Revisar: arriba de 35%",IF(G182&gt;=0.28,"Sano: 28% a 35%","Abajo de 28%")))</f>
        <v/>
      </c>
    </row>
    <row r="184">
      <c r="A184" s="9" t="n"/>
      <c r="B184" s="17" t="n"/>
      <c r="C184" s="27">
        <f>IF(A184="","",IFERROR(VLOOKUP(A184,'1. Insumos'!$A$7:$J$66,10,FALSE),"Revisa el insumo"))</f>
        <v/>
      </c>
      <c r="D184" s="27">
        <f>IF(OR(A184="",N(B184)=0,NOT(ISNUMBER(C184))),"",B184/1000*C184)</f>
        <v/>
      </c>
      <c r="F184" s="29" t="inlineStr">
        <is>
          <t>Margen por platillo</t>
        </is>
      </c>
      <c r="G184" s="20">
        <f>IF(OR(G180="",G181=""),"",G181-G180)</f>
        <v/>
      </c>
    </row>
    <row r="185">
      <c r="A185" s="9" t="n"/>
      <c r="B185" s="17" t="n"/>
      <c r="C185" s="27">
        <f>IF(A185="","",IFERROR(VLOOKUP(A185,'1. Insumos'!$A$7:$J$66,10,FALSE),"Revisa el insumo"))</f>
        <v/>
      </c>
      <c r="D185" s="27">
        <f>IF(OR(A185="",N(B185)=0,NOT(ISNUMBER(C185))),"",B185/1000*C185)</f>
        <v/>
      </c>
      <c r="F185" s="28" t="inlineStr">
        <is>
          <t>Precio sugerido según tu meta</t>
        </is>
      </c>
      <c r="G185" s="27">
        <f>IF(G180="","",G180/$B$8*IF($B$6="Sí",1+$B$7,1))</f>
        <v/>
      </c>
    </row>
    <row r="186">
      <c r="A186" s="9" t="n"/>
      <c r="B186" s="17" t="n"/>
      <c r="C186" s="27">
        <f>IF(A186="","",IFERROR(VLOOKUP(A186,'1. Insumos'!$A$7:$J$66,10,FALSE),"Revisa el insumo"))</f>
        <v/>
      </c>
      <c r="D186" s="27">
        <f>IF(OR(A186="",N(B186)=0,NOT(ISNUMBER(C186))),"",B186/1000*C186)</f>
        <v/>
      </c>
    </row>
    <row r="187">
      <c r="A187" s="9" t="n"/>
      <c r="B187" s="17" t="n"/>
      <c r="C187" s="27">
        <f>IF(A187="","",IFERROR(VLOOKUP(A187,'1. Insumos'!$A$7:$J$66,10,FALSE),"Revisa el insumo"))</f>
        <v/>
      </c>
      <c r="D187" s="27">
        <f>IF(OR(A187="",N(B187)=0,NOT(ISNUMBER(C187))),"",B187/1000*C187)</f>
        <v/>
      </c>
    </row>
    <row r="188"/>
    <row r="190" ht="20" customHeight="1">
      <c r="A190" s="24" t="inlineStr">
        <is>
          <t>Platillo 16</t>
        </is>
      </c>
      <c r="B190" s="25" t="n"/>
      <c r="E190" s="1" t="n"/>
      <c r="F190" s="26" t="inlineStr">
        <is>
          <t>Precio en carta</t>
        </is>
      </c>
      <c r="G190" s="15" t="n"/>
    </row>
    <row r="191" ht="28" customHeight="1">
      <c r="A191" s="14" t="inlineStr">
        <is>
          <t>Insumo</t>
        </is>
      </c>
      <c r="B191" s="14" t="inlineStr">
        <is>
          <t>Gramos por porción</t>
        </is>
      </c>
      <c r="C191" s="14" t="inlineStr">
        <is>
          <t>Costo real por kilo</t>
        </is>
      </c>
      <c r="D191" s="14" t="inlineStr">
        <is>
          <t>Costo en la porción</t>
        </is>
      </c>
      <c r="F191" s="21" t="inlineStr">
        <is>
          <t>Ventas por semana (porciones)</t>
        </is>
      </c>
      <c r="G191" s="17" t="n"/>
    </row>
    <row r="192">
      <c r="A192" s="9" t="n"/>
      <c r="B192" s="17" t="n"/>
      <c r="C192" s="27">
        <f>IF(A192="","",IFERROR(VLOOKUP(A192,'1. Insumos'!$A$7:$J$66,10,FALSE),"Revisa el insumo"))</f>
        <v/>
      </c>
      <c r="D192" s="27">
        <f>IF(OR(A192="",N(B192)=0,NOT(ISNUMBER(C192))),"",B192/1000*C192)</f>
        <v/>
      </c>
      <c r="F192" s="28" t="inlineStr">
        <is>
          <t>Costo por porción</t>
        </is>
      </c>
      <c r="G192" s="27">
        <f>IF(COUNT(D192:D199)=0,"",SUM(D192:D199))</f>
        <v/>
      </c>
    </row>
    <row r="193">
      <c r="A193" s="9" t="n"/>
      <c r="B193" s="17" t="n"/>
      <c r="C193" s="27">
        <f>IF(A193="","",IFERROR(VLOOKUP(A193,'1. Insumos'!$A$7:$J$66,10,FALSE),"Revisa el insumo"))</f>
        <v/>
      </c>
      <c r="D193" s="27">
        <f>IF(OR(A193="",N(B193)=0,NOT(ISNUMBER(C193))),"",B193/1000*C193)</f>
        <v/>
      </c>
      <c r="F193" s="28" t="inlineStr">
        <is>
          <t>Precio sin IVA</t>
        </is>
      </c>
      <c r="G193" s="27">
        <f>IF(N(G190)=0,"",IF($B$6="Sí",G190/(1+$B$7),G190))</f>
        <v/>
      </c>
    </row>
    <row r="194">
      <c r="A194" s="9" t="n"/>
      <c r="B194" s="17" t="n"/>
      <c r="C194" s="27">
        <f>IF(A194="","",IFERROR(VLOOKUP(A194,'1. Insumos'!$A$7:$J$66,10,FALSE),"Revisa el insumo"))</f>
        <v/>
      </c>
      <c r="D194" s="27">
        <f>IF(OR(A194="",N(B194)=0,NOT(ISNUMBER(C194))),"",B194/1000*C194)</f>
        <v/>
      </c>
      <c r="F194" s="29" t="inlineStr">
        <is>
          <t>Food cost</t>
        </is>
      </c>
      <c r="G194" s="30">
        <f>IF(OR(G192="",G193=""),"",G192/G193)</f>
        <v/>
      </c>
    </row>
    <row r="195">
      <c r="A195" s="9" t="n"/>
      <c r="B195" s="17" t="n"/>
      <c r="C195" s="27">
        <f>IF(A195="","",IFERROR(VLOOKUP(A195,'1. Insumos'!$A$7:$J$66,10,FALSE),"Revisa el insumo"))</f>
        <v/>
      </c>
      <c r="D195" s="27">
        <f>IF(OR(A195="",N(B195)=0,NOT(ISNUMBER(C195))),"",B195/1000*C195)</f>
        <v/>
      </c>
      <c r="F195" s="28" t="inlineStr">
        <is>
          <t>Estado</t>
        </is>
      </c>
      <c r="G195" s="11">
        <f>IF(G194="","",IF(G194&gt;0.35,"Revisar: arriba de 35%",IF(G194&gt;=0.28,"Sano: 28% a 35%","Abajo de 28%")))</f>
        <v/>
      </c>
    </row>
    <row r="196">
      <c r="A196" s="9" t="n"/>
      <c r="B196" s="17" t="n"/>
      <c r="C196" s="27">
        <f>IF(A196="","",IFERROR(VLOOKUP(A196,'1. Insumos'!$A$7:$J$66,10,FALSE),"Revisa el insumo"))</f>
        <v/>
      </c>
      <c r="D196" s="27">
        <f>IF(OR(A196="",N(B196)=0,NOT(ISNUMBER(C196))),"",B196/1000*C196)</f>
        <v/>
      </c>
      <c r="F196" s="29" t="inlineStr">
        <is>
          <t>Margen por platillo</t>
        </is>
      </c>
      <c r="G196" s="20">
        <f>IF(OR(G192="",G193=""),"",G193-G192)</f>
        <v/>
      </c>
    </row>
    <row r="197">
      <c r="A197" s="9" t="n"/>
      <c r="B197" s="17" t="n"/>
      <c r="C197" s="27">
        <f>IF(A197="","",IFERROR(VLOOKUP(A197,'1. Insumos'!$A$7:$J$66,10,FALSE),"Revisa el insumo"))</f>
        <v/>
      </c>
      <c r="D197" s="27">
        <f>IF(OR(A197="",N(B197)=0,NOT(ISNUMBER(C197))),"",B197/1000*C197)</f>
        <v/>
      </c>
      <c r="F197" s="28" t="inlineStr">
        <is>
          <t>Precio sugerido según tu meta</t>
        </is>
      </c>
      <c r="G197" s="27">
        <f>IF(G192="","",G192/$B$8*IF($B$6="Sí",1+$B$7,1))</f>
        <v/>
      </c>
    </row>
    <row r="198">
      <c r="A198" s="9" t="n"/>
      <c r="B198" s="17" t="n"/>
      <c r="C198" s="27">
        <f>IF(A198="","",IFERROR(VLOOKUP(A198,'1. Insumos'!$A$7:$J$66,10,FALSE),"Revisa el insumo"))</f>
        <v/>
      </c>
      <c r="D198" s="27">
        <f>IF(OR(A198="",N(B198)=0,NOT(ISNUMBER(C198))),"",B198/1000*C198)</f>
        <v/>
      </c>
    </row>
    <row r="199">
      <c r="A199" s="9" t="n"/>
      <c r="B199" s="17" t="n"/>
      <c r="C199" s="27">
        <f>IF(A199="","",IFERROR(VLOOKUP(A199,'1. Insumos'!$A$7:$J$66,10,FALSE),"Revisa el insumo"))</f>
        <v/>
      </c>
      <c r="D199" s="27">
        <f>IF(OR(A199="",N(B199)=0,NOT(ISNUMBER(C199))),"",B199/1000*C199)</f>
        <v/>
      </c>
    </row>
    <row r="200"/>
    <row r="202" ht="20" customHeight="1">
      <c r="A202" s="24" t="inlineStr">
        <is>
          <t>Platillo 17</t>
        </is>
      </c>
      <c r="B202" s="25" t="n"/>
      <c r="E202" s="1" t="n"/>
      <c r="F202" s="26" t="inlineStr">
        <is>
          <t>Precio en carta</t>
        </is>
      </c>
      <c r="G202" s="15" t="n"/>
    </row>
    <row r="203" ht="28" customHeight="1">
      <c r="A203" s="14" t="inlineStr">
        <is>
          <t>Insumo</t>
        </is>
      </c>
      <c r="B203" s="14" t="inlineStr">
        <is>
          <t>Gramos por porción</t>
        </is>
      </c>
      <c r="C203" s="14" t="inlineStr">
        <is>
          <t>Costo real por kilo</t>
        </is>
      </c>
      <c r="D203" s="14" t="inlineStr">
        <is>
          <t>Costo en la porción</t>
        </is>
      </c>
      <c r="F203" s="21" t="inlineStr">
        <is>
          <t>Ventas por semana (porciones)</t>
        </is>
      </c>
      <c r="G203" s="17" t="n"/>
    </row>
    <row r="204">
      <c r="A204" s="9" t="n"/>
      <c r="B204" s="17" t="n"/>
      <c r="C204" s="27">
        <f>IF(A204="","",IFERROR(VLOOKUP(A204,'1. Insumos'!$A$7:$J$66,10,FALSE),"Revisa el insumo"))</f>
        <v/>
      </c>
      <c r="D204" s="27">
        <f>IF(OR(A204="",N(B204)=0,NOT(ISNUMBER(C204))),"",B204/1000*C204)</f>
        <v/>
      </c>
      <c r="F204" s="28" t="inlineStr">
        <is>
          <t>Costo por porción</t>
        </is>
      </c>
      <c r="G204" s="27">
        <f>IF(COUNT(D204:D211)=0,"",SUM(D204:D211))</f>
        <v/>
      </c>
    </row>
    <row r="205">
      <c r="A205" s="9" t="n"/>
      <c r="B205" s="17" t="n"/>
      <c r="C205" s="27">
        <f>IF(A205="","",IFERROR(VLOOKUP(A205,'1. Insumos'!$A$7:$J$66,10,FALSE),"Revisa el insumo"))</f>
        <v/>
      </c>
      <c r="D205" s="27">
        <f>IF(OR(A205="",N(B205)=0,NOT(ISNUMBER(C205))),"",B205/1000*C205)</f>
        <v/>
      </c>
      <c r="F205" s="28" t="inlineStr">
        <is>
          <t>Precio sin IVA</t>
        </is>
      </c>
      <c r="G205" s="27">
        <f>IF(N(G202)=0,"",IF($B$6="Sí",G202/(1+$B$7),G202))</f>
        <v/>
      </c>
    </row>
    <row r="206">
      <c r="A206" s="9" t="n"/>
      <c r="B206" s="17" t="n"/>
      <c r="C206" s="27">
        <f>IF(A206="","",IFERROR(VLOOKUP(A206,'1. Insumos'!$A$7:$J$66,10,FALSE),"Revisa el insumo"))</f>
        <v/>
      </c>
      <c r="D206" s="27">
        <f>IF(OR(A206="",N(B206)=0,NOT(ISNUMBER(C206))),"",B206/1000*C206)</f>
        <v/>
      </c>
      <c r="F206" s="29" t="inlineStr">
        <is>
          <t>Food cost</t>
        </is>
      </c>
      <c r="G206" s="30">
        <f>IF(OR(G204="",G205=""),"",G204/G205)</f>
        <v/>
      </c>
    </row>
    <row r="207">
      <c r="A207" s="9" t="n"/>
      <c r="B207" s="17" t="n"/>
      <c r="C207" s="27">
        <f>IF(A207="","",IFERROR(VLOOKUP(A207,'1. Insumos'!$A$7:$J$66,10,FALSE),"Revisa el insumo"))</f>
        <v/>
      </c>
      <c r="D207" s="27">
        <f>IF(OR(A207="",N(B207)=0,NOT(ISNUMBER(C207))),"",B207/1000*C207)</f>
        <v/>
      </c>
      <c r="F207" s="28" t="inlineStr">
        <is>
          <t>Estado</t>
        </is>
      </c>
      <c r="G207" s="11">
        <f>IF(G206="","",IF(G206&gt;0.35,"Revisar: arriba de 35%",IF(G206&gt;=0.28,"Sano: 28% a 35%","Abajo de 28%")))</f>
        <v/>
      </c>
    </row>
    <row r="208">
      <c r="A208" s="9" t="n"/>
      <c r="B208" s="17" t="n"/>
      <c r="C208" s="27">
        <f>IF(A208="","",IFERROR(VLOOKUP(A208,'1. Insumos'!$A$7:$J$66,10,FALSE),"Revisa el insumo"))</f>
        <v/>
      </c>
      <c r="D208" s="27">
        <f>IF(OR(A208="",N(B208)=0,NOT(ISNUMBER(C208))),"",B208/1000*C208)</f>
        <v/>
      </c>
      <c r="F208" s="29" t="inlineStr">
        <is>
          <t>Margen por platillo</t>
        </is>
      </c>
      <c r="G208" s="20">
        <f>IF(OR(G204="",G205=""),"",G205-G204)</f>
        <v/>
      </c>
    </row>
    <row r="209">
      <c r="A209" s="9" t="n"/>
      <c r="B209" s="17" t="n"/>
      <c r="C209" s="27">
        <f>IF(A209="","",IFERROR(VLOOKUP(A209,'1. Insumos'!$A$7:$J$66,10,FALSE),"Revisa el insumo"))</f>
        <v/>
      </c>
      <c r="D209" s="27">
        <f>IF(OR(A209="",N(B209)=0,NOT(ISNUMBER(C209))),"",B209/1000*C209)</f>
        <v/>
      </c>
      <c r="F209" s="28" t="inlineStr">
        <is>
          <t>Precio sugerido según tu meta</t>
        </is>
      </c>
      <c r="G209" s="27">
        <f>IF(G204="","",G204/$B$8*IF($B$6="Sí",1+$B$7,1))</f>
        <v/>
      </c>
    </row>
    <row r="210">
      <c r="A210" s="9" t="n"/>
      <c r="B210" s="17" t="n"/>
      <c r="C210" s="27">
        <f>IF(A210="","",IFERROR(VLOOKUP(A210,'1. Insumos'!$A$7:$J$66,10,FALSE),"Revisa el insumo"))</f>
        <v/>
      </c>
      <c r="D210" s="27">
        <f>IF(OR(A210="",N(B210)=0,NOT(ISNUMBER(C210))),"",B210/1000*C210)</f>
        <v/>
      </c>
    </row>
    <row r="211">
      <c r="A211" s="9" t="n"/>
      <c r="B211" s="17" t="n"/>
      <c r="C211" s="27">
        <f>IF(A211="","",IFERROR(VLOOKUP(A211,'1. Insumos'!$A$7:$J$66,10,FALSE),"Revisa el insumo"))</f>
        <v/>
      </c>
      <c r="D211" s="27">
        <f>IF(OR(A211="",N(B211)=0,NOT(ISNUMBER(C211))),"",B211/1000*C211)</f>
        <v/>
      </c>
    </row>
    <row r="212"/>
    <row r="214" ht="20" customHeight="1">
      <c r="A214" s="24" t="inlineStr">
        <is>
          <t>Platillo 18</t>
        </is>
      </c>
      <c r="B214" s="25" t="n"/>
      <c r="E214" s="1" t="n"/>
      <c r="F214" s="26" t="inlineStr">
        <is>
          <t>Precio en carta</t>
        </is>
      </c>
      <c r="G214" s="15" t="n"/>
    </row>
    <row r="215" ht="28" customHeight="1">
      <c r="A215" s="14" t="inlineStr">
        <is>
          <t>Insumo</t>
        </is>
      </c>
      <c r="B215" s="14" t="inlineStr">
        <is>
          <t>Gramos por porción</t>
        </is>
      </c>
      <c r="C215" s="14" t="inlineStr">
        <is>
          <t>Costo real por kilo</t>
        </is>
      </c>
      <c r="D215" s="14" t="inlineStr">
        <is>
          <t>Costo en la porción</t>
        </is>
      </c>
      <c r="F215" s="21" t="inlineStr">
        <is>
          <t>Ventas por semana (porciones)</t>
        </is>
      </c>
      <c r="G215" s="17" t="n"/>
    </row>
    <row r="216">
      <c r="A216" s="9" t="n"/>
      <c r="B216" s="17" t="n"/>
      <c r="C216" s="27">
        <f>IF(A216="","",IFERROR(VLOOKUP(A216,'1. Insumos'!$A$7:$J$66,10,FALSE),"Revisa el insumo"))</f>
        <v/>
      </c>
      <c r="D216" s="27">
        <f>IF(OR(A216="",N(B216)=0,NOT(ISNUMBER(C216))),"",B216/1000*C216)</f>
        <v/>
      </c>
      <c r="F216" s="28" t="inlineStr">
        <is>
          <t>Costo por porción</t>
        </is>
      </c>
      <c r="G216" s="27">
        <f>IF(COUNT(D216:D223)=0,"",SUM(D216:D223))</f>
        <v/>
      </c>
    </row>
    <row r="217">
      <c r="A217" s="9" t="n"/>
      <c r="B217" s="17" t="n"/>
      <c r="C217" s="27">
        <f>IF(A217="","",IFERROR(VLOOKUP(A217,'1. Insumos'!$A$7:$J$66,10,FALSE),"Revisa el insumo"))</f>
        <v/>
      </c>
      <c r="D217" s="27">
        <f>IF(OR(A217="",N(B217)=0,NOT(ISNUMBER(C217))),"",B217/1000*C217)</f>
        <v/>
      </c>
      <c r="F217" s="28" t="inlineStr">
        <is>
          <t>Precio sin IVA</t>
        </is>
      </c>
      <c r="G217" s="27">
        <f>IF(N(G214)=0,"",IF($B$6="Sí",G214/(1+$B$7),G214))</f>
        <v/>
      </c>
    </row>
    <row r="218">
      <c r="A218" s="9" t="n"/>
      <c r="B218" s="17" t="n"/>
      <c r="C218" s="27">
        <f>IF(A218="","",IFERROR(VLOOKUP(A218,'1. Insumos'!$A$7:$J$66,10,FALSE),"Revisa el insumo"))</f>
        <v/>
      </c>
      <c r="D218" s="27">
        <f>IF(OR(A218="",N(B218)=0,NOT(ISNUMBER(C218))),"",B218/1000*C218)</f>
        <v/>
      </c>
      <c r="F218" s="29" t="inlineStr">
        <is>
          <t>Food cost</t>
        </is>
      </c>
      <c r="G218" s="30">
        <f>IF(OR(G216="",G217=""),"",G216/G217)</f>
        <v/>
      </c>
    </row>
    <row r="219">
      <c r="A219" s="9" t="n"/>
      <c r="B219" s="17" t="n"/>
      <c r="C219" s="27">
        <f>IF(A219="","",IFERROR(VLOOKUP(A219,'1. Insumos'!$A$7:$J$66,10,FALSE),"Revisa el insumo"))</f>
        <v/>
      </c>
      <c r="D219" s="27">
        <f>IF(OR(A219="",N(B219)=0,NOT(ISNUMBER(C219))),"",B219/1000*C219)</f>
        <v/>
      </c>
      <c r="F219" s="28" t="inlineStr">
        <is>
          <t>Estado</t>
        </is>
      </c>
      <c r="G219" s="11">
        <f>IF(G218="","",IF(G218&gt;0.35,"Revisar: arriba de 35%",IF(G218&gt;=0.28,"Sano: 28% a 35%","Abajo de 28%")))</f>
        <v/>
      </c>
    </row>
    <row r="220">
      <c r="A220" s="9" t="n"/>
      <c r="B220" s="17" t="n"/>
      <c r="C220" s="27">
        <f>IF(A220="","",IFERROR(VLOOKUP(A220,'1. Insumos'!$A$7:$J$66,10,FALSE),"Revisa el insumo"))</f>
        <v/>
      </c>
      <c r="D220" s="27">
        <f>IF(OR(A220="",N(B220)=0,NOT(ISNUMBER(C220))),"",B220/1000*C220)</f>
        <v/>
      </c>
      <c r="F220" s="29" t="inlineStr">
        <is>
          <t>Margen por platillo</t>
        </is>
      </c>
      <c r="G220" s="20">
        <f>IF(OR(G216="",G217=""),"",G217-G216)</f>
        <v/>
      </c>
    </row>
    <row r="221">
      <c r="A221" s="9" t="n"/>
      <c r="B221" s="17" t="n"/>
      <c r="C221" s="27">
        <f>IF(A221="","",IFERROR(VLOOKUP(A221,'1. Insumos'!$A$7:$J$66,10,FALSE),"Revisa el insumo"))</f>
        <v/>
      </c>
      <c r="D221" s="27">
        <f>IF(OR(A221="",N(B221)=0,NOT(ISNUMBER(C221))),"",B221/1000*C221)</f>
        <v/>
      </c>
      <c r="F221" s="28" t="inlineStr">
        <is>
          <t>Precio sugerido según tu meta</t>
        </is>
      </c>
      <c r="G221" s="27">
        <f>IF(G216="","",G216/$B$8*IF($B$6="Sí",1+$B$7,1))</f>
        <v/>
      </c>
    </row>
    <row r="222">
      <c r="A222" s="9" t="n"/>
      <c r="B222" s="17" t="n"/>
      <c r="C222" s="27">
        <f>IF(A222="","",IFERROR(VLOOKUP(A222,'1. Insumos'!$A$7:$J$66,10,FALSE),"Revisa el insumo"))</f>
        <v/>
      </c>
      <c r="D222" s="27">
        <f>IF(OR(A222="",N(B222)=0,NOT(ISNUMBER(C222))),"",B222/1000*C222)</f>
        <v/>
      </c>
    </row>
    <row r="223">
      <c r="A223" s="9" t="n"/>
      <c r="B223" s="17" t="n"/>
      <c r="C223" s="27">
        <f>IF(A223="","",IFERROR(VLOOKUP(A223,'1. Insumos'!$A$7:$J$66,10,FALSE),"Revisa el insumo"))</f>
        <v/>
      </c>
      <c r="D223" s="27">
        <f>IF(OR(A223="",N(B223)=0,NOT(ISNUMBER(C223))),"",B223/1000*C223)</f>
        <v/>
      </c>
    </row>
    <row r="224"/>
    <row r="226" ht="20" customHeight="1">
      <c r="A226" s="24" t="inlineStr">
        <is>
          <t>Platillo 19</t>
        </is>
      </c>
      <c r="B226" s="25" t="n"/>
      <c r="E226" s="1" t="n"/>
      <c r="F226" s="26" t="inlineStr">
        <is>
          <t>Precio en carta</t>
        </is>
      </c>
      <c r="G226" s="15" t="n"/>
    </row>
    <row r="227" ht="28" customHeight="1">
      <c r="A227" s="14" t="inlineStr">
        <is>
          <t>Insumo</t>
        </is>
      </c>
      <c r="B227" s="14" t="inlineStr">
        <is>
          <t>Gramos por porción</t>
        </is>
      </c>
      <c r="C227" s="14" t="inlineStr">
        <is>
          <t>Costo real por kilo</t>
        </is>
      </c>
      <c r="D227" s="14" t="inlineStr">
        <is>
          <t>Costo en la porción</t>
        </is>
      </c>
      <c r="F227" s="21" t="inlineStr">
        <is>
          <t>Ventas por semana (porciones)</t>
        </is>
      </c>
      <c r="G227" s="17" t="n"/>
    </row>
    <row r="228">
      <c r="A228" s="9" t="n"/>
      <c r="B228" s="17" t="n"/>
      <c r="C228" s="27">
        <f>IF(A228="","",IFERROR(VLOOKUP(A228,'1. Insumos'!$A$7:$J$66,10,FALSE),"Revisa el insumo"))</f>
        <v/>
      </c>
      <c r="D228" s="27">
        <f>IF(OR(A228="",N(B228)=0,NOT(ISNUMBER(C228))),"",B228/1000*C228)</f>
        <v/>
      </c>
      <c r="F228" s="28" t="inlineStr">
        <is>
          <t>Costo por porción</t>
        </is>
      </c>
      <c r="G228" s="27">
        <f>IF(COUNT(D228:D235)=0,"",SUM(D228:D235))</f>
        <v/>
      </c>
    </row>
    <row r="229">
      <c r="A229" s="9" t="n"/>
      <c r="B229" s="17" t="n"/>
      <c r="C229" s="27">
        <f>IF(A229="","",IFERROR(VLOOKUP(A229,'1. Insumos'!$A$7:$J$66,10,FALSE),"Revisa el insumo"))</f>
        <v/>
      </c>
      <c r="D229" s="27">
        <f>IF(OR(A229="",N(B229)=0,NOT(ISNUMBER(C229))),"",B229/1000*C229)</f>
        <v/>
      </c>
      <c r="F229" s="28" t="inlineStr">
        <is>
          <t>Precio sin IVA</t>
        </is>
      </c>
      <c r="G229" s="27">
        <f>IF(N(G226)=0,"",IF($B$6="Sí",G226/(1+$B$7),G226))</f>
        <v/>
      </c>
    </row>
    <row r="230">
      <c r="A230" s="9" t="n"/>
      <c r="B230" s="17" t="n"/>
      <c r="C230" s="27">
        <f>IF(A230="","",IFERROR(VLOOKUP(A230,'1. Insumos'!$A$7:$J$66,10,FALSE),"Revisa el insumo"))</f>
        <v/>
      </c>
      <c r="D230" s="27">
        <f>IF(OR(A230="",N(B230)=0,NOT(ISNUMBER(C230))),"",B230/1000*C230)</f>
        <v/>
      </c>
      <c r="F230" s="29" t="inlineStr">
        <is>
          <t>Food cost</t>
        </is>
      </c>
      <c r="G230" s="30">
        <f>IF(OR(G228="",G229=""),"",G228/G229)</f>
        <v/>
      </c>
    </row>
    <row r="231">
      <c r="A231" s="9" t="n"/>
      <c r="B231" s="17" t="n"/>
      <c r="C231" s="27">
        <f>IF(A231="","",IFERROR(VLOOKUP(A231,'1. Insumos'!$A$7:$J$66,10,FALSE),"Revisa el insumo"))</f>
        <v/>
      </c>
      <c r="D231" s="27">
        <f>IF(OR(A231="",N(B231)=0,NOT(ISNUMBER(C231))),"",B231/1000*C231)</f>
        <v/>
      </c>
      <c r="F231" s="28" t="inlineStr">
        <is>
          <t>Estado</t>
        </is>
      </c>
      <c r="G231" s="11">
        <f>IF(G230="","",IF(G230&gt;0.35,"Revisar: arriba de 35%",IF(G230&gt;=0.28,"Sano: 28% a 35%","Abajo de 28%")))</f>
        <v/>
      </c>
    </row>
    <row r="232">
      <c r="A232" s="9" t="n"/>
      <c r="B232" s="17" t="n"/>
      <c r="C232" s="27">
        <f>IF(A232="","",IFERROR(VLOOKUP(A232,'1. Insumos'!$A$7:$J$66,10,FALSE),"Revisa el insumo"))</f>
        <v/>
      </c>
      <c r="D232" s="27">
        <f>IF(OR(A232="",N(B232)=0,NOT(ISNUMBER(C232))),"",B232/1000*C232)</f>
        <v/>
      </c>
      <c r="F232" s="29" t="inlineStr">
        <is>
          <t>Margen por platillo</t>
        </is>
      </c>
      <c r="G232" s="20">
        <f>IF(OR(G228="",G229=""),"",G229-G228)</f>
        <v/>
      </c>
    </row>
    <row r="233">
      <c r="A233" s="9" t="n"/>
      <c r="B233" s="17" t="n"/>
      <c r="C233" s="27">
        <f>IF(A233="","",IFERROR(VLOOKUP(A233,'1. Insumos'!$A$7:$J$66,10,FALSE),"Revisa el insumo"))</f>
        <v/>
      </c>
      <c r="D233" s="27">
        <f>IF(OR(A233="",N(B233)=0,NOT(ISNUMBER(C233))),"",B233/1000*C233)</f>
        <v/>
      </c>
      <c r="F233" s="28" t="inlineStr">
        <is>
          <t>Precio sugerido según tu meta</t>
        </is>
      </c>
      <c r="G233" s="27">
        <f>IF(G228="","",G228/$B$8*IF($B$6="Sí",1+$B$7,1))</f>
        <v/>
      </c>
    </row>
    <row r="234">
      <c r="A234" s="9" t="n"/>
      <c r="B234" s="17" t="n"/>
      <c r="C234" s="27">
        <f>IF(A234="","",IFERROR(VLOOKUP(A234,'1. Insumos'!$A$7:$J$66,10,FALSE),"Revisa el insumo"))</f>
        <v/>
      </c>
      <c r="D234" s="27">
        <f>IF(OR(A234="",N(B234)=0,NOT(ISNUMBER(C234))),"",B234/1000*C234)</f>
        <v/>
      </c>
    </row>
    <row r="235">
      <c r="A235" s="9" t="n"/>
      <c r="B235" s="17" t="n"/>
      <c r="C235" s="27">
        <f>IF(A235="","",IFERROR(VLOOKUP(A235,'1. Insumos'!$A$7:$J$66,10,FALSE),"Revisa el insumo"))</f>
        <v/>
      </c>
      <c r="D235" s="27">
        <f>IF(OR(A235="",N(B235)=0,NOT(ISNUMBER(C235))),"",B235/1000*C235)</f>
        <v/>
      </c>
    </row>
    <row r="236"/>
    <row r="238" ht="20" customHeight="1">
      <c r="A238" s="24" t="inlineStr">
        <is>
          <t>Platillo 20</t>
        </is>
      </c>
      <c r="B238" s="25" t="n"/>
      <c r="E238" s="1" t="n"/>
      <c r="F238" s="26" t="inlineStr">
        <is>
          <t>Precio en carta</t>
        </is>
      </c>
      <c r="G238" s="15" t="n"/>
    </row>
    <row r="239" ht="28" customHeight="1">
      <c r="A239" s="14" t="inlineStr">
        <is>
          <t>Insumo</t>
        </is>
      </c>
      <c r="B239" s="14" t="inlineStr">
        <is>
          <t>Gramos por porción</t>
        </is>
      </c>
      <c r="C239" s="14" t="inlineStr">
        <is>
          <t>Costo real por kilo</t>
        </is>
      </c>
      <c r="D239" s="14" t="inlineStr">
        <is>
          <t>Costo en la porción</t>
        </is>
      </c>
      <c r="F239" s="21" t="inlineStr">
        <is>
          <t>Ventas por semana (porciones)</t>
        </is>
      </c>
      <c r="G239" s="17" t="n"/>
    </row>
    <row r="240">
      <c r="A240" s="9" t="n"/>
      <c r="B240" s="17" t="n"/>
      <c r="C240" s="27">
        <f>IF(A240="","",IFERROR(VLOOKUP(A240,'1. Insumos'!$A$7:$J$66,10,FALSE),"Revisa el insumo"))</f>
        <v/>
      </c>
      <c r="D240" s="27">
        <f>IF(OR(A240="",N(B240)=0,NOT(ISNUMBER(C240))),"",B240/1000*C240)</f>
        <v/>
      </c>
      <c r="F240" s="28" t="inlineStr">
        <is>
          <t>Costo por porción</t>
        </is>
      </c>
      <c r="G240" s="27">
        <f>IF(COUNT(D240:D247)=0,"",SUM(D240:D247))</f>
        <v/>
      </c>
    </row>
    <row r="241">
      <c r="A241" s="9" t="n"/>
      <c r="B241" s="17" t="n"/>
      <c r="C241" s="27">
        <f>IF(A241="","",IFERROR(VLOOKUP(A241,'1. Insumos'!$A$7:$J$66,10,FALSE),"Revisa el insumo"))</f>
        <v/>
      </c>
      <c r="D241" s="27">
        <f>IF(OR(A241="",N(B241)=0,NOT(ISNUMBER(C241))),"",B241/1000*C241)</f>
        <v/>
      </c>
      <c r="F241" s="28" t="inlineStr">
        <is>
          <t>Precio sin IVA</t>
        </is>
      </c>
      <c r="G241" s="27">
        <f>IF(N(G238)=0,"",IF($B$6="Sí",G238/(1+$B$7),G238))</f>
        <v/>
      </c>
    </row>
    <row r="242">
      <c r="A242" s="9" t="n"/>
      <c r="B242" s="17" t="n"/>
      <c r="C242" s="27">
        <f>IF(A242="","",IFERROR(VLOOKUP(A242,'1. Insumos'!$A$7:$J$66,10,FALSE),"Revisa el insumo"))</f>
        <v/>
      </c>
      <c r="D242" s="27">
        <f>IF(OR(A242="",N(B242)=0,NOT(ISNUMBER(C242))),"",B242/1000*C242)</f>
        <v/>
      </c>
      <c r="F242" s="29" t="inlineStr">
        <is>
          <t>Food cost</t>
        </is>
      </c>
      <c r="G242" s="30">
        <f>IF(OR(G240="",G241=""),"",G240/G241)</f>
        <v/>
      </c>
    </row>
    <row r="243">
      <c r="A243" s="9" t="n"/>
      <c r="B243" s="17" t="n"/>
      <c r="C243" s="27">
        <f>IF(A243="","",IFERROR(VLOOKUP(A243,'1. Insumos'!$A$7:$J$66,10,FALSE),"Revisa el insumo"))</f>
        <v/>
      </c>
      <c r="D243" s="27">
        <f>IF(OR(A243="",N(B243)=0,NOT(ISNUMBER(C243))),"",B243/1000*C243)</f>
        <v/>
      </c>
      <c r="F243" s="28" t="inlineStr">
        <is>
          <t>Estado</t>
        </is>
      </c>
      <c r="G243" s="11">
        <f>IF(G242="","",IF(G242&gt;0.35,"Revisar: arriba de 35%",IF(G242&gt;=0.28,"Sano: 28% a 35%","Abajo de 28%")))</f>
        <v/>
      </c>
    </row>
    <row r="244">
      <c r="A244" s="9" t="n"/>
      <c r="B244" s="17" t="n"/>
      <c r="C244" s="27">
        <f>IF(A244="","",IFERROR(VLOOKUP(A244,'1. Insumos'!$A$7:$J$66,10,FALSE),"Revisa el insumo"))</f>
        <v/>
      </c>
      <c r="D244" s="27">
        <f>IF(OR(A244="",N(B244)=0,NOT(ISNUMBER(C244))),"",B244/1000*C244)</f>
        <v/>
      </c>
      <c r="F244" s="29" t="inlineStr">
        <is>
          <t>Margen por platillo</t>
        </is>
      </c>
      <c r="G244" s="20">
        <f>IF(OR(G240="",G241=""),"",G241-G240)</f>
        <v/>
      </c>
    </row>
    <row r="245">
      <c r="A245" s="9" t="n"/>
      <c r="B245" s="17" t="n"/>
      <c r="C245" s="27">
        <f>IF(A245="","",IFERROR(VLOOKUP(A245,'1. Insumos'!$A$7:$J$66,10,FALSE),"Revisa el insumo"))</f>
        <v/>
      </c>
      <c r="D245" s="27">
        <f>IF(OR(A245="",N(B245)=0,NOT(ISNUMBER(C245))),"",B245/1000*C245)</f>
        <v/>
      </c>
      <c r="F245" s="28" t="inlineStr">
        <is>
          <t>Precio sugerido según tu meta</t>
        </is>
      </c>
      <c r="G245" s="27">
        <f>IF(G240="","",G240/$B$8*IF($B$6="Sí",1+$B$7,1))</f>
        <v/>
      </c>
    </row>
    <row r="246">
      <c r="A246" s="9" t="n"/>
      <c r="B246" s="17" t="n"/>
      <c r="C246" s="27">
        <f>IF(A246="","",IFERROR(VLOOKUP(A246,'1. Insumos'!$A$7:$J$66,10,FALSE),"Revisa el insumo"))</f>
        <v/>
      </c>
      <c r="D246" s="27">
        <f>IF(OR(A246="",N(B246)=0,NOT(ISNUMBER(C246))),"",B246/1000*C246)</f>
        <v/>
      </c>
    </row>
    <row r="247">
      <c r="A247" s="9" t="n"/>
      <c r="B247" s="17" t="n"/>
      <c r="C247" s="27">
        <f>IF(A247="","",IFERROR(VLOOKUP(A247,'1. Insumos'!$A$7:$J$66,10,FALSE),"Revisa el insumo"))</f>
        <v/>
      </c>
      <c r="D247" s="27">
        <f>IF(OR(A247="",N(B247)=0,NOT(ISNUMBER(C247))),"",B247/1000*C247)</f>
        <v/>
      </c>
    </row>
    <row r="248"/>
  </sheetData>
  <mergeCells count="20">
    <mergeCell ref="B82:D82"/>
    <mergeCell ref="B166:D166"/>
    <mergeCell ref="B178:D178"/>
    <mergeCell ref="B34:D34"/>
    <mergeCell ref="B10:D10"/>
    <mergeCell ref="B226:D226"/>
    <mergeCell ref="B118:D118"/>
    <mergeCell ref="B142:D142"/>
    <mergeCell ref="B94:D94"/>
    <mergeCell ref="B154:D154"/>
    <mergeCell ref="B106:D106"/>
    <mergeCell ref="B190:D190"/>
    <mergeCell ref="B202:D202"/>
    <mergeCell ref="B46:D46"/>
    <mergeCell ref="B22:D22"/>
    <mergeCell ref="B238:D238"/>
    <mergeCell ref="B214:D214"/>
    <mergeCell ref="B58:D58"/>
    <mergeCell ref="B70:D70"/>
    <mergeCell ref="B130:D130"/>
  </mergeCells>
  <conditionalFormatting sqref="G14:G15">
    <cfRule type="expression" priority="1" dxfId="2">
      <formula>AND(ISNUMBER($G14),$G14&gt;0.35)</formula>
    </cfRule>
    <cfRule type="expression" priority="2" dxfId="3">
      <formula>AND(ISNUMBER($G14),$G14&lt;=0.35)</formula>
    </cfRule>
  </conditionalFormatting>
  <conditionalFormatting sqref="G26:G27">
    <cfRule type="expression" priority="3" dxfId="2">
      <formula>AND(ISNUMBER($G26),$G26&gt;0.35)</formula>
    </cfRule>
    <cfRule type="expression" priority="4" dxfId="3">
      <formula>AND(ISNUMBER($G26),$G26&lt;=0.35)</formula>
    </cfRule>
  </conditionalFormatting>
  <conditionalFormatting sqref="G38:G39">
    <cfRule type="expression" priority="5" dxfId="2">
      <formula>AND(ISNUMBER($G38),$G38&gt;0.35)</formula>
    </cfRule>
    <cfRule type="expression" priority="6" dxfId="3">
      <formula>AND(ISNUMBER($G38),$G38&lt;=0.35)</formula>
    </cfRule>
  </conditionalFormatting>
  <conditionalFormatting sqref="G50:G51">
    <cfRule type="expression" priority="7" dxfId="2">
      <formula>AND(ISNUMBER($G50),$G50&gt;0.35)</formula>
    </cfRule>
    <cfRule type="expression" priority="8" dxfId="3">
      <formula>AND(ISNUMBER($G50),$G50&lt;=0.35)</formula>
    </cfRule>
  </conditionalFormatting>
  <conditionalFormatting sqref="G62:G63">
    <cfRule type="expression" priority="9" dxfId="2">
      <formula>AND(ISNUMBER($G62),$G62&gt;0.35)</formula>
    </cfRule>
    <cfRule type="expression" priority="10" dxfId="3">
      <formula>AND(ISNUMBER($G62),$G62&lt;=0.35)</formula>
    </cfRule>
  </conditionalFormatting>
  <conditionalFormatting sqref="G74:G75">
    <cfRule type="expression" priority="11" dxfId="2">
      <formula>AND(ISNUMBER($G74),$G74&gt;0.35)</formula>
    </cfRule>
    <cfRule type="expression" priority="12" dxfId="3">
      <formula>AND(ISNUMBER($G74),$G74&lt;=0.35)</formula>
    </cfRule>
  </conditionalFormatting>
  <conditionalFormatting sqref="G86:G87">
    <cfRule type="expression" priority="13" dxfId="2">
      <formula>AND(ISNUMBER($G86),$G86&gt;0.35)</formula>
    </cfRule>
    <cfRule type="expression" priority="14" dxfId="3">
      <formula>AND(ISNUMBER($G86),$G86&lt;=0.35)</formula>
    </cfRule>
  </conditionalFormatting>
  <conditionalFormatting sqref="G98:G99">
    <cfRule type="expression" priority="15" dxfId="2">
      <formula>AND(ISNUMBER($G98),$G98&gt;0.35)</formula>
    </cfRule>
    <cfRule type="expression" priority="16" dxfId="3">
      <formula>AND(ISNUMBER($G98),$G98&lt;=0.35)</formula>
    </cfRule>
  </conditionalFormatting>
  <conditionalFormatting sqref="G110:G111">
    <cfRule type="expression" priority="17" dxfId="2">
      <formula>AND(ISNUMBER($G110),$G110&gt;0.35)</formula>
    </cfRule>
    <cfRule type="expression" priority="18" dxfId="3">
      <formula>AND(ISNUMBER($G110),$G110&lt;=0.35)</formula>
    </cfRule>
  </conditionalFormatting>
  <conditionalFormatting sqref="G122:G123">
    <cfRule type="expression" priority="19" dxfId="2">
      <formula>AND(ISNUMBER($G122),$G122&gt;0.35)</formula>
    </cfRule>
    <cfRule type="expression" priority="20" dxfId="3">
      <formula>AND(ISNUMBER($G122),$G122&lt;=0.35)</formula>
    </cfRule>
  </conditionalFormatting>
  <conditionalFormatting sqref="G134:G135">
    <cfRule type="expression" priority="21" dxfId="2">
      <formula>AND(ISNUMBER($G134),$G134&gt;0.35)</formula>
    </cfRule>
    <cfRule type="expression" priority="22" dxfId="3">
      <formula>AND(ISNUMBER($G134),$G134&lt;=0.35)</formula>
    </cfRule>
  </conditionalFormatting>
  <conditionalFormatting sqref="G146:G147">
    <cfRule type="expression" priority="23" dxfId="2">
      <formula>AND(ISNUMBER($G146),$G146&gt;0.35)</formula>
    </cfRule>
    <cfRule type="expression" priority="24" dxfId="3">
      <formula>AND(ISNUMBER($G146),$G146&lt;=0.35)</formula>
    </cfRule>
  </conditionalFormatting>
  <conditionalFormatting sqref="G158:G159">
    <cfRule type="expression" priority="25" dxfId="2">
      <formula>AND(ISNUMBER($G158),$G158&gt;0.35)</formula>
    </cfRule>
    <cfRule type="expression" priority="26" dxfId="3">
      <formula>AND(ISNUMBER($G158),$G158&lt;=0.35)</formula>
    </cfRule>
  </conditionalFormatting>
  <conditionalFormatting sqref="G170:G171">
    <cfRule type="expression" priority="27" dxfId="2">
      <formula>AND(ISNUMBER($G170),$G170&gt;0.35)</formula>
    </cfRule>
    <cfRule type="expression" priority="28" dxfId="3">
      <formula>AND(ISNUMBER($G170),$G170&lt;=0.35)</formula>
    </cfRule>
  </conditionalFormatting>
  <conditionalFormatting sqref="G182:G183">
    <cfRule type="expression" priority="29" dxfId="2">
      <formula>AND(ISNUMBER($G182),$G182&gt;0.35)</formula>
    </cfRule>
    <cfRule type="expression" priority="30" dxfId="3">
      <formula>AND(ISNUMBER($G182),$G182&lt;=0.35)</formula>
    </cfRule>
  </conditionalFormatting>
  <conditionalFormatting sqref="G194:G195">
    <cfRule type="expression" priority="31" dxfId="2">
      <formula>AND(ISNUMBER($G194),$G194&gt;0.35)</formula>
    </cfRule>
    <cfRule type="expression" priority="32" dxfId="3">
      <formula>AND(ISNUMBER($G194),$G194&lt;=0.35)</formula>
    </cfRule>
  </conditionalFormatting>
  <conditionalFormatting sqref="G206:G207">
    <cfRule type="expression" priority="33" dxfId="2">
      <formula>AND(ISNUMBER($G206),$G206&gt;0.35)</formula>
    </cfRule>
    <cfRule type="expression" priority="34" dxfId="3">
      <formula>AND(ISNUMBER($G206),$G206&lt;=0.35)</formula>
    </cfRule>
  </conditionalFormatting>
  <conditionalFormatting sqref="G218:G219">
    <cfRule type="expression" priority="35" dxfId="2">
      <formula>AND(ISNUMBER($G218),$G218&gt;0.35)</formula>
    </cfRule>
    <cfRule type="expression" priority="36" dxfId="3">
      <formula>AND(ISNUMBER($G218),$G218&lt;=0.35)</formula>
    </cfRule>
  </conditionalFormatting>
  <conditionalFormatting sqref="G230:G231">
    <cfRule type="expression" priority="37" dxfId="2">
      <formula>AND(ISNUMBER($G230),$G230&gt;0.35)</formula>
    </cfRule>
    <cfRule type="expression" priority="38" dxfId="3">
      <formula>AND(ISNUMBER($G230),$G230&lt;=0.35)</formula>
    </cfRule>
  </conditionalFormatting>
  <conditionalFormatting sqref="G242:G243">
    <cfRule type="expression" priority="39" dxfId="2">
      <formula>AND(ISNUMBER($G242),$G242&gt;0.35)</formula>
    </cfRule>
    <cfRule type="expression" priority="40" dxfId="3">
      <formula>AND(ISNUMBER($G242),$G242&lt;=0.35)</formula>
    </cfRule>
  </conditionalFormatting>
  <dataValidations count="2">
    <dataValidation sqref="B6" showDropDown="0" showInputMessage="0" showErrorMessage="0" allowBlank="0" type="list">
      <formula1>"Sí,No"</formula1>
    </dataValidation>
    <dataValidation sqref="A12 A13 A14 A15 A16 A17 A18 A19 A24 A25 A26 A27 A28 A29 A30 A31 A36 A37 A38 A39 A40 A41 A42 A43 A48 A49 A50 A51 A52 A53 A54 A55 A60 A61 A62 A63 A64 A65 A66 A67 A72 A73 A74 A75 A76 A77 A78 A79 A84 A85 A86 A87 A88 A89 A90 A91 A96 A97 A98 A99 A100 A101 A102 A103 A108 A109 A110 A111 A112 A113 A114 A115 A120 A121 A122 A123 A124 A125 A126 A127 A132 A133 A134 A135 A136 A137 A138 A139 A144 A145 A146 A147 A148 A149 A150 A151 A156 A157 A158 A159 A160 A161 A162 A163 A168 A169 A170 A171 A172 A173 A174 A175 A180 A181 A182 A183 A184 A185 A186 A187 A192 A193 A194 A195 A196 A197 A198 A199 A204 A205 A206 A207 A208 A209 A210 A211 A216 A217 A218 A219 A220 A221 A222 A223 A228 A229 A230 A231 A232 A233 A234 A235 A240 A241 A242 A243 A244 A245 A246 A247" showDropDown="0" showInputMessage="0" showErrorMessage="0" allowBlank="1" error="Elige un insumo de la hoja 1. Insumos." type="list">
      <formula1>='1. Insumos'!$A$7:$A$66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tabColor rgb="00FC4A03"/>
    <outlinePr summaryBelow="1" summaryRight="1"/>
    <pageSetUpPr fitToPage="1"/>
  </sheetPr>
  <dimension ref="A1:K33"/>
  <sheetViews>
    <sheetView showGridLines="0" workbookViewId="0">
      <selection activeCell="A1" sqref="A1"/>
    </sheetView>
  </sheetViews>
  <sheetFormatPr baseColWidth="8" defaultRowHeight="15"/>
  <cols>
    <col width="32" customWidth="1" min="1" max="1"/>
    <col width="12" customWidth="1" min="2" max="2"/>
    <col width="13" customWidth="1" min="3" max="3"/>
    <col width="13" customWidth="1" min="4" max="4"/>
    <col width="11" customWidth="1" min="5" max="5"/>
    <col width="14" customWidth="1" min="6" max="6"/>
    <col width="15" customWidth="1" min="7" max="7"/>
    <col width="22" customWidth="1" min="8" max="8"/>
    <col hidden="1" width="13" customWidth="1" min="10" max="10"/>
    <col hidden="1" width="13" customWidth="1" min="11" max="11"/>
  </cols>
  <sheetData>
    <row r="1" ht="22" customHeight="1">
      <c r="A1" s="1" t="n"/>
      <c r="B1" s="1" t="n"/>
      <c r="C1" s="2" t="inlineStr">
        <is>
          <t>Paso 3 · Cuánto te deja cada platillo</t>
        </is>
      </c>
      <c r="D1" s="1" t="n"/>
      <c r="E1" s="1" t="n"/>
      <c r="F1" s="1" t="n"/>
      <c r="G1" s="1" t="n"/>
      <c r="H1" s="1" t="n"/>
    </row>
    <row r="2" ht="22" customHeight="1">
      <c r="A2" s="1" t="n"/>
      <c r="B2" s="1" t="n"/>
      <c r="C2" s="3" t="inlineStr">
        <is>
          <t>Empieza por el que esté en rojo: ajusta precio, porción o proveedor.</t>
        </is>
      </c>
      <c r="D2" s="1" t="n"/>
      <c r="E2" s="1" t="n"/>
      <c r="F2" s="1" t="n"/>
      <c r="G2" s="1" t="n"/>
      <c r="H2" s="1" t="n"/>
    </row>
    <row r="3" ht="22" customHeight="1">
      <c r="A3" s="1" t="n"/>
      <c r="B3" s="1" t="n"/>
      <c r="C3" s="1" t="n"/>
      <c r="D3" s="1" t="n"/>
      <c r="E3" s="1" t="n"/>
      <c r="F3" s="1" t="n"/>
      <c r="G3" s="1" t="n"/>
      <c r="H3" s="1" t="n"/>
    </row>
    <row r="4" ht="4" customHeight="1">
      <c r="A4" s="4" t="n"/>
      <c r="B4" s="4" t="n"/>
      <c r="C4" s="4" t="n"/>
      <c r="D4" s="4" t="n"/>
      <c r="E4" s="4" t="n"/>
      <c r="F4" s="4" t="n"/>
      <c r="G4" s="4" t="n"/>
      <c r="H4" s="4" t="n"/>
    </row>
    <row r="6" ht="20" customHeight="1">
      <c r="A6" s="29" t="inlineStr">
        <is>
          <t>Food cost promedio (según lo que vendes)</t>
        </is>
      </c>
      <c r="B6" s="31">
        <f>IF(SUM(K12:K31)=0,"",SUM(J12:J31)/SUM(K12:K31))</f>
        <v/>
      </c>
      <c r="C6" s="32" t="n"/>
      <c r="D6" s="33" t="n"/>
    </row>
    <row r="7" ht="20" customHeight="1">
      <c r="A7" s="29" t="inlineStr">
        <is>
          <t>Tu platillo más vendido</t>
        </is>
      </c>
      <c r="B7" s="34">
        <f>IF(COUNT(B12:B31)=0,"",INDEX(A12:A31,MATCH(MAX(B12:B31),B12:B31,0)))</f>
        <v/>
      </c>
      <c r="C7" s="32" t="n"/>
      <c r="D7" s="33" t="n"/>
    </row>
    <row r="8" ht="20" customHeight="1">
      <c r="A8" s="29" t="inlineStr">
        <is>
          <t>El que más se come tu ganancia (food cost más alto)</t>
        </is>
      </c>
      <c r="B8" s="34">
        <f>IF(COUNT(E12:E31)=0,"",INDEX(A12:A31,MATCH(MAX(E12:E31),E12:E31,0)))</f>
        <v/>
      </c>
      <c r="C8" s="32" t="n"/>
      <c r="D8" s="33" t="n"/>
    </row>
    <row r="9" ht="20" customHeight="1">
      <c r="A9" s="29" t="inlineStr">
        <is>
          <t>Margen total a la semana</t>
        </is>
      </c>
      <c r="B9" s="35">
        <f>IF(COUNT(G12:G31)=0,"",SUM(G12:G31))</f>
        <v/>
      </c>
      <c r="C9" s="32" t="n"/>
      <c r="D9" s="33" t="n"/>
    </row>
    <row r="11" ht="30" customHeight="1">
      <c r="A11" s="14" t="inlineStr">
        <is>
          <t>Platillo</t>
        </is>
      </c>
      <c r="B11" s="14" t="inlineStr">
        <is>
          <t>Ventas por semana</t>
        </is>
      </c>
      <c r="C11" s="14" t="inlineStr">
        <is>
          <t>Costo por porción</t>
        </is>
      </c>
      <c r="D11" s="14" t="inlineStr">
        <is>
          <t>Precio sin IVA</t>
        </is>
      </c>
      <c r="E11" s="14" t="inlineStr">
        <is>
          <t>Food cost</t>
        </is>
      </c>
      <c r="F11" s="14" t="inlineStr">
        <is>
          <t>Margen por platillo</t>
        </is>
      </c>
      <c r="G11" s="14" t="inlineStr">
        <is>
          <t>Margen a la semana</t>
        </is>
      </c>
      <c r="H11" s="14" t="inlineStr">
        <is>
          <t>Estado</t>
        </is>
      </c>
    </row>
    <row r="12">
      <c r="A12" s="11">
        <f>IF('2. Recetas'!B10="","",'2. Recetas'!B10)</f>
        <v/>
      </c>
      <c r="B12" s="18">
        <f>IF(A12="","",IF(N('2. Recetas'!G11)=0,"",'2. Recetas'!G11))</f>
        <v/>
      </c>
      <c r="C12" s="27">
        <f>IF(A12="","",'2. Recetas'!G12)</f>
        <v/>
      </c>
      <c r="D12" s="27">
        <f>IF(A12="","",'2. Recetas'!G13)</f>
        <v/>
      </c>
      <c r="E12" s="30">
        <f>IF(A12="","",'2. Recetas'!G14)</f>
        <v/>
      </c>
      <c r="F12" s="20">
        <f>IF(A12="","",'2. Recetas'!G16)</f>
        <v/>
      </c>
      <c r="G12" s="27">
        <f>IF(OR(NOT(ISNUMBER(B12)),NOT(ISNUMBER(F12))),"",B12*F12)</f>
        <v/>
      </c>
      <c r="H12" s="11">
        <f>IF(A12="","",'2. Recetas'!G15)</f>
        <v/>
      </c>
      <c r="J12">
        <f>IF(AND(ISNUMBER(B12),ISNUMBER(C12)),B12*C12,0)</f>
        <v/>
      </c>
      <c r="K12">
        <f>IF(AND(ISNUMBER(B12),ISNUMBER(D12)),B12*D12,0)</f>
        <v/>
      </c>
    </row>
    <row r="13">
      <c r="A13" s="11">
        <f>IF('2. Recetas'!B22="","",'2. Recetas'!B22)</f>
        <v/>
      </c>
      <c r="B13" s="18">
        <f>IF(A13="","",IF(N('2. Recetas'!G23)=0,"",'2. Recetas'!G23))</f>
        <v/>
      </c>
      <c r="C13" s="27">
        <f>IF(A13="","",'2. Recetas'!G24)</f>
        <v/>
      </c>
      <c r="D13" s="27">
        <f>IF(A13="","",'2. Recetas'!G25)</f>
        <v/>
      </c>
      <c r="E13" s="30">
        <f>IF(A13="","",'2. Recetas'!G26)</f>
        <v/>
      </c>
      <c r="F13" s="20">
        <f>IF(A13="","",'2. Recetas'!G28)</f>
        <v/>
      </c>
      <c r="G13" s="27">
        <f>IF(OR(NOT(ISNUMBER(B13)),NOT(ISNUMBER(F13))),"",B13*F13)</f>
        <v/>
      </c>
      <c r="H13" s="11">
        <f>IF(A13="","",'2. Recetas'!G27)</f>
        <v/>
      </c>
      <c r="J13">
        <f>IF(AND(ISNUMBER(B13),ISNUMBER(C13)),B13*C13,0)</f>
        <v/>
      </c>
      <c r="K13">
        <f>IF(AND(ISNUMBER(B13),ISNUMBER(D13)),B13*D13,0)</f>
        <v/>
      </c>
    </row>
    <row r="14">
      <c r="A14" s="11">
        <f>IF('2. Recetas'!B34="","",'2. Recetas'!B34)</f>
        <v/>
      </c>
      <c r="B14" s="18">
        <f>IF(A14="","",IF(N('2. Recetas'!G35)=0,"",'2. Recetas'!G35))</f>
        <v/>
      </c>
      <c r="C14" s="27">
        <f>IF(A14="","",'2. Recetas'!G36)</f>
        <v/>
      </c>
      <c r="D14" s="27">
        <f>IF(A14="","",'2. Recetas'!G37)</f>
        <v/>
      </c>
      <c r="E14" s="30">
        <f>IF(A14="","",'2. Recetas'!G38)</f>
        <v/>
      </c>
      <c r="F14" s="20">
        <f>IF(A14="","",'2. Recetas'!G40)</f>
        <v/>
      </c>
      <c r="G14" s="27">
        <f>IF(OR(NOT(ISNUMBER(B14)),NOT(ISNUMBER(F14))),"",B14*F14)</f>
        <v/>
      </c>
      <c r="H14" s="11">
        <f>IF(A14="","",'2. Recetas'!G39)</f>
        <v/>
      </c>
      <c r="J14">
        <f>IF(AND(ISNUMBER(B14),ISNUMBER(C14)),B14*C14,0)</f>
        <v/>
      </c>
      <c r="K14">
        <f>IF(AND(ISNUMBER(B14),ISNUMBER(D14)),B14*D14,0)</f>
        <v/>
      </c>
    </row>
    <row r="15">
      <c r="A15" s="11">
        <f>IF('2. Recetas'!B46="","",'2. Recetas'!B46)</f>
        <v/>
      </c>
      <c r="B15" s="18">
        <f>IF(A15="","",IF(N('2. Recetas'!G47)=0,"",'2. Recetas'!G47))</f>
        <v/>
      </c>
      <c r="C15" s="27">
        <f>IF(A15="","",'2. Recetas'!G48)</f>
        <v/>
      </c>
      <c r="D15" s="27">
        <f>IF(A15="","",'2. Recetas'!G49)</f>
        <v/>
      </c>
      <c r="E15" s="30">
        <f>IF(A15="","",'2. Recetas'!G50)</f>
        <v/>
      </c>
      <c r="F15" s="20">
        <f>IF(A15="","",'2. Recetas'!G52)</f>
        <v/>
      </c>
      <c r="G15" s="27">
        <f>IF(OR(NOT(ISNUMBER(B15)),NOT(ISNUMBER(F15))),"",B15*F15)</f>
        <v/>
      </c>
      <c r="H15" s="11">
        <f>IF(A15="","",'2. Recetas'!G51)</f>
        <v/>
      </c>
      <c r="J15">
        <f>IF(AND(ISNUMBER(B15),ISNUMBER(C15)),B15*C15,0)</f>
        <v/>
      </c>
      <c r="K15">
        <f>IF(AND(ISNUMBER(B15),ISNUMBER(D15)),B15*D15,0)</f>
        <v/>
      </c>
    </row>
    <row r="16">
      <c r="A16" s="11">
        <f>IF('2. Recetas'!B58="","",'2. Recetas'!B58)</f>
        <v/>
      </c>
      <c r="B16" s="18">
        <f>IF(A16="","",IF(N('2. Recetas'!G59)=0,"",'2. Recetas'!G59))</f>
        <v/>
      </c>
      <c r="C16" s="27">
        <f>IF(A16="","",'2. Recetas'!G60)</f>
        <v/>
      </c>
      <c r="D16" s="27">
        <f>IF(A16="","",'2. Recetas'!G61)</f>
        <v/>
      </c>
      <c r="E16" s="30">
        <f>IF(A16="","",'2. Recetas'!G62)</f>
        <v/>
      </c>
      <c r="F16" s="20">
        <f>IF(A16="","",'2. Recetas'!G64)</f>
        <v/>
      </c>
      <c r="G16" s="27">
        <f>IF(OR(NOT(ISNUMBER(B16)),NOT(ISNUMBER(F16))),"",B16*F16)</f>
        <v/>
      </c>
      <c r="H16" s="11">
        <f>IF(A16="","",'2. Recetas'!G63)</f>
        <v/>
      </c>
      <c r="J16">
        <f>IF(AND(ISNUMBER(B16),ISNUMBER(C16)),B16*C16,0)</f>
        <v/>
      </c>
      <c r="K16">
        <f>IF(AND(ISNUMBER(B16),ISNUMBER(D16)),B16*D16,0)</f>
        <v/>
      </c>
    </row>
    <row r="17">
      <c r="A17" s="11">
        <f>IF('2. Recetas'!B70="","",'2. Recetas'!B70)</f>
        <v/>
      </c>
      <c r="B17" s="18">
        <f>IF(A17="","",IF(N('2. Recetas'!G71)=0,"",'2. Recetas'!G71))</f>
        <v/>
      </c>
      <c r="C17" s="27">
        <f>IF(A17="","",'2. Recetas'!G72)</f>
        <v/>
      </c>
      <c r="D17" s="27">
        <f>IF(A17="","",'2. Recetas'!G73)</f>
        <v/>
      </c>
      <c r="E17" s="30">
        <f>IF(A17="","",'2. Recetas'!G74)</f>
        <v/>
      </c>
      <c r="F17" s="20">
        <f>IF(A17="","",'2. Recetas'!G76)</f>
        <v/>
      </c>
      <c r="G17" s="27">
        <f>IF(OR(NOT(ISNUMBER(B17)),NOT(ISNUMBER(F17))),"",B17*F17)</f>
        <v/>
      </c>
      <c r="H17" s="11">
        <f>IF(A17="","",'2. Recetas'!G75)</f>
        <v/>
      </c>
      <c r="J17">
        <f>IF(AND(ISNUMBER(B17),ISNUMBER(C17)),B17*C17,0)</f>
        <v/>
      </c>
      <c r="K17">
        <f>IF(AND(ISNUMBER(B17),ISNUMBER(D17)),B17*D17,0)</f>
        <v/>
      </c>
    </row>
    <row r="18">
      <c r="A18" s="11">
        <f>IF('2. Recetas'!B82="","",'2. Recetas'!B82)</f>
        <v/>
      </c>
      <c r="B18" s="18">
        <f>IF(A18="","",IF(N('2. Recetas'!G83)=0,"",'2. Recetas'!G83))</f>
        <v/>
      </c>
      <c r="C18" s="27">
        <f>IF(A18="","",'2. Recetas'!G84)</f>
        <v/>
      </c>
      <c r="D18" s="27">
        <f>IF(A18="","",'2. Recetas'!G85)</f>
        <v/>
      </c>
      <c r="E18" s="30">
        <f>IF(A18="","",'2. Recetas'!G86)</f>
        <v/>
      </c>
      <c r="F18" s="20">
        <f>IF(A18="","",'2. Recetas'!G88)</f>
        <v/>
      </c>
      <c r="G18" s="27">
        <f>IF(OR(NOT(ISNUMBER(B18)),NOT(ISNUMBER(F18))),"",B18*F18)</f>
        <v/>
      </c>
      <c r="H18" s="11">
        <f>IF(A18="","",'2. Recetas'!G87)</f>
        <v/>
      </c>
      <c r="J18">
        <f>IF(AND(ISNUMBER(B18),ISNUMBER(C18)),B18*C18,0)</f>
        <v/>
      </c>
      <c r="K18">
        <f>IF(AND(ISNUMBER(B18),ISNUMBER(D18)),B18*D18,0)</f>
        <v/>
      </c>
    </row>
    <row r="19">
      <c r="A19" s="11">
        <f>IF('2. Recetas'!B94="","",'2. Recetas'!B94)</f>
        <v/>
      </c>
      <c r="B19" s="18">
        <f>IF(A19="","",IF(N('2. Recetas'!G95)=0,"",'2. Recetas'!G95))</f>
        <v/>
      </c>
      <c r="C19" s="27">
        <f>IF(A19="","",'2. Recetas'!G96)</f>
        <v/>
      </c>
      <c r="D19" s="27">
        <f>IF(A19="","",'2. Recetas'!G97)</f>
        <v/>
      </c>
      <c r="E19" s="30">
        <f>IF(A19="","",'2. Recetas'!G98)</f>
        <v/>
      </c>
      <c r="F19" s="20">
        <f>IF(A19="","",'2. Recetas'!G100)</f>
        <v/>
      </c>
      <c r="G19" s="27">
        <f>IF(OR(NOT(ISNUMBER(B19)),NOT(ISNUMBER(F19))),"",B19*F19)</f>
        <v/>
      </c>
      <c r="H19" s="11">
        <f>IF(A19="","",'2. Recetas'!G99)</f>
        <v/>
      </c>
      <c r="J19">
        <f>IF(AND(ISNUMBER(B19),ISNUMBER(C19)),B19*C19,0)</f>
        <v/>
      </c>
      <c r="K19">
        <f>IF(AND(ISNUMBER(B19),ISNUMBER(D19)),B19*D19,0)</f>
        <v/>
      </c>
    </row>
    <row r="20">
      <c r="A20" s="11">
        <f>IF('2. Recetas'!B106="","",'2. Recetas'!B106)</f>
        <v/>
      </c>
      <c r="B20" s="18">
        <f>IF(A20="","",IF(N('2. Recetas'!G107)=0,"",'2. Recetas'!G107))</f>
        <v/>
      </c>
      <c r="C20" s="27">
        <f>IF(A20="","",'2. Recetas'!G108)</f>
        <v/>
      </c>
      <c r="D20" s="27">
        <f>IF(A20="","",'2. Recetas'!G109)</f>
        <v/>
      </c>
      <c r="E20" s="30">
        <f>IF(A20="","",'2. Recetas'!G110)</f>
        <v/>
      </c>
      <c r="F20" s="20">
        <f>IF(A20="","",'2. Recetas'!G112)</f>
        <v/>
      </c>
      <c r="G20" s="27">
        <f>IF(OR(NOT(ISNUMBER(B20)),NOT(ISNUMBER(F20))),"",B20*F20)</f>
        <v/>
      </c>
      <c r="H20" s="11">
        <f>IF(A20="","",'2. Recetas'!G111)</f>
        <v/>
      </c>
      <c r="J20">
        <f>IF(AND(ISNUMBER(B20),ISNUMBER(C20)),B20*C20,0)</f>
        <v/>
      </c>
      <c r="K20">
        <f>IF(AND(ISNUMBER(B20),ISNUMBER(D20)),B20*D20,0)</f>
        <v/>
      </c>
    </row>
    <row r="21">
      <c r="A21" s="11">
        <f>IF('2. Recetas'!B118="","",'2. Recetas'!B118)</f>
        <v/>
      </c>
      <c r="B21" s="18">
        <f>IF(A21="","",IF(N('2. Recetas'!G119)=0,"",'2. Recetas'!G119))</f>
        <v/>
      </c>
      <c r="C21" s="27">
        <f>IF(A21="","",'2. Recetas'!G120)</f>
        <v/>
      </c>
      <c r="D21" s="27">
        <f>IF(A21="","",'2. Recetas'!G121)</f>
        <v/>
      </c>
      <c r="E21" s="30">
        <f>IF(A21="","",'2. Recetas'!G122)</f>
        <v/>
      </c>
      <c r="F21" s="20">
        <f>IF(A21="","",'2. Recetas'!G124)</f>
        <v/>
      </c>
      <c r="G21" s="27">
        <f>IF(OR(NOT(ISNUMBER(B21)),NOT(ISNUMBER(F21))),"",B21*F21)</f>
        <v/>
      </c>
      <c r="H21" s="11">
        <f>IF(A21="","",'2. Recetas'!G123)</f>
        <v/>
      </c>
      <c r="J21">
        <f>IF(AND(ISNUMBER(B21),ISNUMBER(C21)),B21*C21,0)</f>
        <v/>
      </c>
      <c r="K21">
        <f>IF(AND(ISNUMBER(B21),ISNUMBER(D21)),B21*D21,0)</f>
        <v/>
      </c>
    </row>
    <row r="22">
      <c r="A22" s="11">
        <f>IF('2. Recetas'!B130="","",'2. Recetas'!B130)</f>
        <v/>
      </c>
      <c r="B22" s="18">
        <f>IF(A22="","",IF(N('2. Recetas'!G131)=0,"",'2. Recetas'!G131))</f>
        <v/>
      </c>
      <c r="C22" s="27">
        <f>IF(A22="","",'2. Recetas'!G132)</f>
        <v/>
      </c>
      <c r="D22" s="27">
        <f>IF(A22="","",'2. Recetas'!G133)</f>
        <v/>
      </c>
      <c r="E22" s="30">
        <f>IF(A22="","",'2. Recetas'!G134)</f>
        <v/>
      </c>
      <c r="F22" s="20">
        <f>IF(A22="","",'2. Recetas'!G136)</f>
        <v/>
      </c>
      <c r="G22" s="27">
        <f>IF(OR(NOT(ISNUMBER(B22)),NOT(ISNUMBER(F22))),"",B22*F22)</f>
        <v/>
      </c>
      <c r="H22" s="11">
        <f>IF(A22="","",'2. Recetas'!G135)</f>
        <v/>
      </c>
      <c r="J22">
        <f>IF(AND(ISNUMBER(B22),ISNUMBER(C22)),B22*C22,0)</f>
        <v/>
      </c>
      <c r="K22">
        <f>IF(AND(ISNUMBER(B22),ISNUMBER(D22)),B22*D22,0)</f>
        <v/>
      </c>
    </row>
    <row r="23">
      <c r="A23" s="11">
        <f>IF('2. Recetas'!B142="","",'2. Recetas'!B142)</f>
        <v/>
      </c>
      <c r="B23" s="18">
        <f>IF(A23="","",IF(N('2. Recetas'!G143)=0,"",'2. Recetas'!G143))</f>
        <v/>
      </c>
      <c r="C23" s="27">
        <f>IF(A23="","",'2. Recetas'!G144)</f>
        <v/>
      </c>
      <c r="D23" s="27">
        <f>IF(A23="","",'2. Recetas'!G145)</f>
        <v/>
      </c>
      <c r="E23" s="30">
        <f>IF(A23="","",'2. Recetas'!G146)</f>
        <v/>
      </c>
      <c r="F23" s="20">
        <f>IF(A23="","",'2. Recetas'!G148)</f>
        <v/>
      </c>
      <c r="G23" s="27">
        <f>IF(OR(NOT(ISNUMBER(B23)),NOT(ISNUMBER(F23))),"",B23*F23)</f>
        <v/>
      </c>
      <c r="H23" s="11">
        <f>IF(A23="","",'2. Recetas'!G147)</f>
        <v/>
      </c>
      <c r="J23">
        <f>IF(AND(ISNUMBER(B23),ISNUMBER(C23)),B23*C23,0)</f>
        <v/>
      </c>
      <c r="K23">
        <f>IF(AND(ISNUMBER(B23),ISNUMBER(D23)),B23*D23,0)</f>
        <v/>
      </c>
    </row>
    <row r="24">
      <c r="A24" s="11">
        <f>IF('2. Recetas'!B154="","",'2. Recetas'!B154)</f>
        <v/>
      </c>
      <c r="B24" s="18">
        <f>IF(A24="","",IF(N('2. Recetas'!G155)=0,"",'2. Recetas'!G155))</f>
        <v/>
      </c>
      <c r="C24" s="27">
        <f>IF(A24="","",'2. Recetas'!G156)</f>
        <v/>
      </c>
      <c r="D24" s="27">
        <f>IF(A24="","",'2. Recetas'!G157)</f>
        <v/>
      </c>
      <c r="E24" s="30">
        <f>IF(A24="","",'2. Recetas'!G158)</f>
        <v/>
      </c>
      <c r="F24" s="20">
        <f>IF(A24="","",'2. Recetas'!G160)</f>
        <v/>
      </c>
      <c r="G24" s="27">
        <f>IF(OR(NOT(ISNUMBER(B24)),NOT(ISNUMBER(F24))),"",B24*F24)</f>
        <v/>
      </c>
      <c r="H24" s="11">
        <f>IF(A24="","",'2. Recetas'!G159)</f>
        <v/>
      </c>
      <c r="J24">
        <f>IF(AND(ISNUMBER(B24),ISNUMBER(C24)),B24*C24,0)</f>
        <v/>
      </c>
      <c r="K24">
        <f>IF(AND(ISNUMBER(B24),ISNUMBER(D24)),B24*D24,0)</f>
        <v/>
      </c>
    </row>
    <row r="25">
      <c r="A25" s="11">
        <f>IF('2. Recetas'!B166="","",'2. Recetas'!B166)</f>
        <v/>
      </c>
      <c r="B25" s="18">
        <f>IF(A25="","",IF(N('2. Recetas'!G167)=0,"",'2. Recetas'!G167))</f>
        <v/>
      </c>
      <c r="C25" s="27">
        <f>IF(A25="","",'2. Recetas'!G168)</f>
        <v/>
      </c>
      <c r="D25" s="27">
        <f>IF(A25="","",'2. Recetas'!G169)</f>
        <v/>
      </c>
      <c r="E25" s="30">
        <f>IF(A25="","",'2. Recetas'!G170)</f>
        <v/>
      </c>
      <c r="F25" s="20">
        <f>IF(A25="","",'2. Recetas'!G172)</f>
        <v/>
      </c>
      <c r="G25" s="27">
        <f>IF(OR(NOT(ISNUMBER(B25)),NOT(ISNUMBER(F25))),"",B25*F25)</f>
        <v/>
      </c>
      <c r="H25" s="11">
        <f>IF(A25="","",'2. Recetas'!G171)</f>
        <v/>
      </c>
      <c r="J25">
        <f>IF(AND(ISNUMBER(B25),ISNUMBER(C25)),B25*C25,0)</f>
        <v/>
      </c>
      <c r="K25">
        <f>IF(AND(ISNUMBER(B25),ISNUMBER(D25)),B25*D25,0)</f>
        <v/>
      </c>
    </row>
    <row r="26">
      <c r="A26" s="11">
        <f>IF('2. Recetas'!B178="","",'2. Recetas'!B178)</f>
        <v/>
      </c>
      <c r="B26" s="18">
        <f>IF(A26="","",IF(N('2. Recetas'!G179)=0,"",'2. Recetas'!G179))</f>
        <v/>
      </c>
      <c r="C26" s="27">
        <f>IF(A26="","",'2. Recetas'!G180)</f>
        <v/>
      </c>
      <c r="D26" s="27">
        <f>IF(A26="","",'2. Recetas'!G181)</f>
        <v/>
      </c>
      <c r="E26" s="30">
        <f>IF(A26="","",'2. Recetas'!G182)</f>
        <v/>
      </c>
      <c r="F26" s="20">
        <f>IF(A26="","",'2. Recetas'!G184)</f>
        <v/>
      </c>
      <c r="G26" s="27">
        <f>IF(OR(NOT(ISNUMBER(B26)),NOT(ISNUMBER(F26))),"",B26*F26)</f>
        <v/>
      </c>
      <c r="H26" s="11">
        <f>IF(A26="","",'2. Recetas'!G183)</f>
        <v/>
      </c>
      <c r="J26">
        <f>IF(AND(ISNUMBER(B26),ISNUMBER(C26)),B26*C26,0)</f>
        <v/>
      </c>
      <c r="K26">
        <f>IF(AND(ISNUMBER(B26),ISNUMBER(D26)),B26*D26,0)</f>
        <v/>
      </c>
    </row>
    <row r="27">
      <c r="A27" s="11">
        <f>IF('2. Recetas'!B190="","",'2. Recetas'!B190)</f>
        <v/>
      </c>
      <c r="B27" s="18">
        <f>IF(A27="","",IF(N('2. Recetas'!G191)=0,"",'2. Recetas'!G191))</f>
        <v/>
      </c>
      <c r="C27" s="27">
        <f>IF(A27="","",'2. Recetas'!G192)</f>
        <v/>
      </c>
      <c r="D27" s="27">
        <f>IF(A27="","",'2. Recetas'!G193)</f>
        <v/>
      </c>
      <c r="E27" s="30">
        <f>IF(A27="","",'2. Recetas'!G194)</f>
        <v/>
      </c>
      <c r="F27" s="20">
        <f>IF(A27="","",'2. Recetas'!G196)</f>
        <v/>
      </c>
      <c r="G27" s="27">
        <f>IF(OR(NOT(ISNUMBER(B27)),NOT(ISNUMBER(F27))),"",B27*F27)</f>
        <v/>
      </c>
      <c r="H27" s="11">
        <f>IF(A27="","",'2. Recetas'!G195)</f>
        <v/>
      </c>
      <c r="J27">
        <f>IF(AND(ISNUMBER(B27),ISNUMBER(C27)),B27*C27,0)</f>
        <v/>
      </c>
      <c r="K27">
        <f>IF(AND(ISNUMBER(B27),ISNUMBER(D27)),B27*D27,0)</f>
        <v/>
      </c>
    </row>
    <row r="28">
      <c r="A28" s="11">
        <f>IF('2. Recetas'!B202="","",'2. Recetas'!B202)</f>
        <v/>
      </c>
      <c r="B28" s="18">
        <f>IF(A28="","",IF(N('2. Recetas'!G203)=0,"",'2. Recetas'!G203))</f>
        <v/>
      </c>
      <c r="C28" s="27">
        <f>IF(A28="","",'2. Recetas'!G204)</f>
        <v/>
      </c>
      <c r="D28" s="27">
        <f>IF(A28="","",'2. Recetas'!G205)</f>
        <v/>
      </c>
      <c r="E28" s="30">
        <f>IF(A28="","",'2. Recetas'!G206)</f>
        <v/>
      </c>
      <c r="F28" s="20">
        <f>IF(A28="","",'2. Recetas'!G208)</f>
        <v/>
      </c>
      <c r="G28" s="27">
        <f>IF(OR(NOT(ISNUMBER(B28)),NOT(ISNUMBER(F28))),"",B28*F28)</f>
        <v/>
      </c>
      <c r="H28" s="11">
        <f>IF(A28="","",'2. Recetas'!G207)</f>
        <v/>
      </c>
      <c r="J28">
        <f>IF(AND(ISNUMBER(B28),ISNUMBER(C28)),B28*C28,0)</f>
        <v/>
      </c>
      <c r="K28">
        <f>IF(AND(ISNUMBER(B28),ISNUMBER(D28)),B28*D28,0)</f>
        <v/>
      </c>
    </row>
    <row r="29">
      <c r="A29" s="11">
        <f>IF('2. Recetas'!B214="","",'2. Recetas'!B214)</f>
        <v/>
      </c>
      <c r="B29" s="18">
        <f>IF(A29="","",IF(N('2. Recetas'!G215)=0,"",'2. Recetas'!G215))</f>
        <v/>
      </c>
      <c r="C29" s="27">
        <f>IF(A29="","",'2. Recetas'!G216)</f>
        <v/>
      </c>
      <c r="D29" s="27">
        <f>IF(A29="","",'2. Recetas'!G217)</f>
        <v/>
      </c>
      <c r="E29" s="30">
        <f>IF(A29="","",'2. Recetas'!G218)</f>
        <v/>
      </c>
      <c r="F29" s="20">
        <f>IF(A29="","",'2. Recetas'!G220)</f>
        <v/>
      </c>
      <c r="G29" s="27">
        <f>IF(OR(NOT(ISNUMBER(B29)),NOT(ISNUMBER(F29))),"",B29*F29)</f>
        <v/>
      </c>
      <c r="H29" s="11">
        <f>IF(A29="","",'2. Recetas'!G219)</f>
        <v/>
      </c>
      <c r="J29">
        <f>IF(AND(ISNUMBER(B29),ISNUMBER(C29)),B29*C29,0)</f>
        <v/>
      </c>
      <c r="K29">
        <f>IF(AND(ISNUMBER(B29),ISNUMBER(D29)),B29*D29,0)</f>
        <v/>
      </c>
    </row>
    <row r="30">
      <c r="A30" s="11">
        <f>IF('2. Recetas'!B226="","",'2. Recetas'!B226)</f>
        <v/>
      </c>
      <c r="B30" s="18">
        <f>IF(A30="","",IF(N('2. Recetas'!G227)=0,"",'2. Recetas'!G227))</f>
        <v/>
      </c>
      <c r="C30" s="27">
        <f>IF(A30="","",'2. Recetas'!G228)</f>
        <v/>
      </c>
      <c r="D30" s="27">
        <f>IF(A30="","",'2. Recetas'!G229)</f>
        <v/>
      </c>
      <c r="E30" s="30">
        <f>IF(A30="","",'2. Recetas'!G230)</f>
        <v/>
      </c>
      <c r="F30" s="20">
        <f>IF(A30="","",'2. Recetas'!G232)</f>
        <v/>
      </c>
      <c r="G30" s="27">
        <f>IF(OR(NOT(ISNUMBER(B30)),NOT(ISNUMBER(F30))),"",B30*F30)</f>
        <v/>
      </c>
      <c r="H30" s="11">
        <f>IF(A30="","",'2. Recetas'!G231)</f>
        <v/>
      </c>
      <c r="J30">
        <f>IF(AND(ISNUMBER(B30),ISNUMBER(C30)),B30*C30,0)</f>
        <v/>
      </c>
      <c r="K30">
        <f>IF(AND(ISNUMBER(B30),ISNUMBER(D30)),B30*D30,0)</f>
        <v/>
      </c>
    </row>
    <row r="31">
      <c r="A31" s="11">
        <f>IF('2. Recetas'!B238="","",'2. Recetas'!B238)</f>
        <v/>
      </c>
      <c r="B31" s="18">
        <f>IF(A31="","",IF(N('2. Recetas'!G239)=0,"",'2. Recetas'!G239))</f>
        <v/>
      </c>
      <c r="C31" s="27">
        <f>IF(A31="","",'2. Recetas'!G240)</f>
        <v/>
      </c>
      <c r="D31" s="27">
        <f>IF(A31="","",'2. Recetas'!G241)</f>
        <v/>
      </c>
      <c r="E31" s="30">
        <f>IF(A31="","",'2. Recetas'!G242)</f>
        <v/>
      </c>
      <c r="F31" s="20">
        <f>IF(A31="","",'2. Recetas'!G244)</f>
        <v/>
      </c>
      <c r="G31" s="27">
        <f>IF(OR(NOT(ISNUMBER(B31)),NOT(ISNUMBER(F31))),"",B31*F31)</f>
        <v/>
      </c>
      <c r="H31" s="11">
        <f>IF(A31="","",'2. Recetas'!G243)</f>
        <v/>
      </c>
      <c r="J31">
        <f>IF(AND(ISNUMBER(B31),ISNUMBER(C31)),B31*C31,0)</f>
        <v/>
      </c>
      <c r="K31">
        <f>IF(AND(ISNUMBER(B31),ISNUMBER(D31)),B31*D31,0)</f>
        <v/>
      </c>
    </row>
    <row r="33">
      <c r="A33" s="13" t="inlineStr">
        <is>
          <t>El platillo marcado en rojo en la primera columna es el de food cost más alto. Si además es de los que más vendes, ahí está tu primera decisión.</t>
        </is>
      </c>
    </row>
  </sheetData>
  <mergeCells count="4">
    <mergeCell ref="B7:D7"/>
    <mergeCell ref="B6:D6"/>
    <mergeCell ref="B8:D8"/>
    <mergeCell ref="B9:D9"/>
  </mergeCells>
  <conditionalFormatting sqref="E12:E31">
    <cfRule type="expression" priority="1" dxfId="2">
      <formula>AND(ISNUMBER($E12),$E12&gt;0.35)</formula>
    </cfRule>
    <cfRule type="expression" priority="2" dxfId="3">
      <formula>AND(ISNUMBER($E12),$E12&lt;=0.35)</formula>
    </cfRule>
  </conditionalFormatting>
  <conditionalFormatting sqref="A12:A31">
    <cfRule type="expression" priority="3" dxfId="2">
      <formula>AND(ISNUMBER($E12),$E12=MAX($E$12:$E$31))</formula>
    </cfRule>
  </conditionalFormatting>
  <conditionalFormatting sqref="B6">
    <cfRule type="expression" priority="4" dxfId="2">
      <formula>AND(ISNUMBER($B$6),$B$6&gt;0.35)</formula>
    </cfRule>
    <cfRule type="expression" priority="5" dxfId="3">
      <formula>AND(ISNUMBER($B$6),$B$6&lt;=0.35)</formula>
    </cfRule>
  </conditionalFormatting>
  <pageMargins left="0.75" right="0.75" top="1" bottom="1" header="0.5" footer="0.5"/>
  <pageSetup orientation="landscape" fitToHeight="0" fitToWidth="1"/>
  <drawing xmlns:r="http://schemas.openxmlformats.org/officeDocument/2006/relationships" r:id="rId1"/>
</worksheet>
</file>

<file path=xl/worksheets/sheet5.xml><?xml version="1.0" encoding="utf-8"?>
<worksheet xmlns="http://schemas.openxmlformats.org/spreadsheetml/2006/main">
  <sheetPr>
    <tabColor rgb="000B0B0B"/>
    <outlinePr summaryBelow="1" summaryRight="1"/>
    <pageSetUpPr fitToPage="1"/>
  </sheetPr>
  <dimension ref="A1:C39"/>
  <sheetViews>
    <sheetView showGridLines="0" workbookViewId="0">
      <selection activeCell="A1" sqref="A1"/>
    </sheetView>
  </sheetViews>
  <sheetFormatPr baseColWidth="8" defaultRowHeight="15"/>
  <cols>
    <col width="4" customWidth="1" min="1" max="1"/>
    <col width="90" customWidth="1" min="2" max="2"/>
    <col width="4" customWidth="1" min="3" max="3"/>
  </cols>
  <sheetData>
    <row r="1">
      <c r="A1" s="1" t="n"/>
      <c r="B1" s="1" t="n"/>
      <c r="C1" s="1" t="n"/>
    </row>
    <row r="2">
      <c r="A2" s="1" t="n"/>
      <c r="B2" s="1" t="n"/>
      <c r="C2" s="1" t="n"/>
    </row>
    <row r="3">
      <c r="A3" s="1" t="n"/>
      <c r="B3" s="1" t="n"/>
      <c r="C3" s="1" t="n"/>
    </row>
    <row r="4">
      <c r="A4" s="1" t="n"/>
      <c r="B4" s="1" t="n"/>
      <c r="C4" s="1" t="n"/>
    </row>
    <row r="5">
      <c r="A5" s="1" t="n"/>
      <c r="B5" s="1" t="n"/>
      <c r="C5" s="1" t="n"/>
    </row>
    <row r="6">
      <c r="A6" s="1" t="n"/>
      <c r="B6" s="36" t="inlineStr">
        <is>
          <t>Lo que ya tienes</t>
        </is>
      </c>
      <c r="C6" s="1" t="n"/>
    </row>
    <row r="7" ht="30" customHeight="1">
      <c r="A7" s="1" t="n"/>
      <c r="B7" s="37" t="inlineStr">
        <is>
          <t>Tu receta estándar, el rendimiento real de tus insumos y el food cost y margen de cada platillo.</t>
        </is>
      </c>
      <c r="C7" s="1" t="n"/>
    </row>
    <row r="8">
      <c r="A8" s="1" t="n"/>
      <c r="B8" s="1" t="n"/>
      <c r="C8" s="1" t="n"/>
    </row>
    <row r="9">
      <c r="A9" s="1" t="n"/>
      <c r="B9" s="36" t="inlineStr">
        <is>
          <t>Hasta dónde llega esta plantilla</t>
        </is>
      </c>
      <c r="C9" s="1" t="n"/>
    </row>
    <row r="10" ht="44" customHeight="1">
      <c r="A10" s="1" t="n"/>
      <c r="B10" s="37" t="inlineStr">
        <is>
          <t>Funciona, pero depende de que tú la mantengas al día: cada cambio de precio lo capturas tú, y calcula lo que dice la receta, no lo que se sirve en la cocina. Cuando tienes muchos platillos o los precios cambian cada semana, ya no alcanza.</t>
        </is>
      </c>
      <c r="C10" s="1" t="n"/>
    </row>
    <row r="11">
      <c r="A11" s="1" t="n"/>
      <c r="B11" s="1" t="n"/>
      <c r="C11" s="1" t="n"/>
    </row>
    <row r="12">
      <c r="A12" s="1" t="n"/>
      <c r="B12" s="36" t="inlineStr">
        <is>
          <t>El siguiente paso</t>
        </is>
      </c>
      <c r="C12" s="1" t="n"/>
    </row>
    <row r="13" ht="58" customHeight="1">
      <c r="A13" s="1" t="n"/>
      <c r="B13" s="37" t="inlineStr">
        <is>
          <t>Así lo trabajamos en Operia: medimos contigo el rendimiento real, estandarizamos tu recetario y unimos tus compras, tu recetario y tu inventario. Mandas la foto de la factura por WhatsApp, conoces el costo de cada platillo con precios de hoy y recibes un aviso cuando uno baja del margen que definiste. Cada mes revisamos contigo los números.</t>
        </is>
      </c>
      <c r="C13" s="1" t="n"/>
    </row>
    <row r="14">
      <c r="A14" s="1" t="n"/>
      <c r="B14" s="1" t="n"/>
      <c r="C14" s="1" t="n"/>
    </row>
    <row r="15" ht="24" customHeight="1">
      <c r="A15" s="1" t="n"/>
      <c r="B15" s="38" t="inlineStr">
        <is>
          <t>El resultado: saber cuánto te deja cada platillo y decidir con datos.</t>
        </is>
      </c>
      <c r="C15" s="1" t="n"/>
    </row>
    <row r="16">
      <c r="A16" s="1" t="n"/>
      <c r="B16" s="1" t="n"/>
      <c r="C16" s="1" t="n"/>
    </row>
    <row r="17">
      <c r="A17" s="1" t="n"/>
      <c r="B17" s="39" t="inlineStr">
        <is>
          <t>Unimos tus herramientas para un control sólido.</t>
        </is>
      </c>
      <c r="C17" s="1" t="n"/>
    </row>
    <row r="18">
      <c r="A18" s="1" t="n"/>
      <c r="B18" s="40" t="inlineStr">
        <is>
          <t>Diagnóstico gratis de 30 minutos · WhatsApp +52 661 106 0167</t>
        </is>
      </c>
      <c r="C18" s="1" t="n"/>
    </row>
    <row r="19">
      <c r="A19" s="1" t="n"/>
      <c r="B19" s="1" t="n"/>
      <c r="C19" s="1" t="n"/>
    </row>
    <row r="20" ht="24" customHeight="1">
      <c r="A20" s="1" t="n"/>
      <c r="B20" s="41" t="inlineStr">
        <is>
          <t>Fuentes: Instituto Mexicano de Gastronomía, "Cómo calcular el costo de un platillo paso a paso", julio de 2026. CANIRAC en La Jornada, 13 de agosto de 2026.</t>
        </is>
      </c>
      <c r="C20" s="1" t="n"/>
    </row>
    <row r="21">
      <c r="A21" s="1" t="n"/>
      <c r="B21" s="1" t="n"/>
      <c r="C21" s="1" t="n"/>
    </row>
    <row r="22">
      <c r="A22" s="1" t="n"/>
      <c r="B22" s="1" t="n"/>
      <c r="C22" s="1" t="n"/>
    </row>
    <row r="23">
      <c r="A23" s="1" t="n"/>
      <c r="B23" s="1" t="n"/>
      <c r="C23" s="1" t="n"/>
    </row>
    <row r="24">
      <c r="A24" s="1" t="n"/>
      <c r="B24" s="1" t="n"/>
      <c r="C24" s="1" t="n"/>
    </row>
    <row r="25">
      <c r="A25" s="1" t="n"/>
      <c r="B25" s="1" t="n"/>
      <c r="C25" s="1" t="n"/>
    </row>
    <row r="26">
      <c r="A26" s="1" t="n"/>
      <c r="B26" s="1" t="n"/>
      <c r="C26" s="1" t="n"/>
    </row>
    <row r="27">
      <c r="A27" s="1" t="n"/>
      <c r="B27" s="1" t="n"/>
      <c r="C27" s="1" t="n"/>
    </row>
    <row r="28">
      <c r="A28" s="1" t="n"/>
      <c r="B28" s="1" t="n"/>
      <c r="C28" s="1" t="n"/>
    </row>
    <row r="29">
      <c r="A29" s="1" t="n"/>
      <c r="B29" s="1" t="n"/>
      <c r="C29" s="1" t="n"/>
    </row>
    <row r="30">
      <c r="A30" s="1" t="n"/>
      <c r="B30" s="1" t="n"/>
      <c r="C30" s="1" t="n"/>
    </row>
    <row r="31">
      <c r="A31" s="1" t="n"/>
      <c r="B31" s="1" t="n"/>
      <c r="C31" s="1" t="n"/>
    </row>
    <row r="32">
      <c r="A32" s="1" t="n"/>
      <c r="B32" s="1" t="n"/>
      <c r="C32" s="1" t="n"/>
    </row>
    <row r="33">
      <c r="A33" s="1" t="n"/>
      <c r="B33" s="1" t="n"/>
      <c r="C33" s="1" t="n"/>
    </row>
    <row r="34">
      <c r="A34" s="1" t="n"/>
      <c r="B34" s="1" t="n"/>
      <c r="C34" s="1" t="n"/>
    </row>
    <row r="35">
      <c r="A35" s="1" t="n"/>
      <c r="B35" s="1" t="n"/>
      <c r="C35" s="1" t="n"/>
    </row>
    <row r="36">
      <c r="A36" s="1" t="n"/>
      <c r="B36" s="1" t="n"/>
      <c r="C36" s="1" t="n"/>
    </row>
    <row r="37">
      <c r="A37" s="1" t="n"/>
      <c r="B37" s="1" t="n"/>
      <c r="C37" s="1" t="n"/>
    </row>
    <row r="38">
      <c r="A38" s="1" t="n"/>
      <c r="B38" s="1" t="n"/>
      <c r="C38" s="1" t="n"/>
    </row>
    <row r="39">
      <c r="A39" s="1" t="n"/>
      <c r="B39" s="1" t="n"/>
      <c r="C39" s="1" t="n"/>
    </row>
  </sheetData>
  <hyperlinks>
    <hyperlink xmlns:r="http://schemas.openxmlformats.org/officeDocument/2006/relationships" ref="B18" r:id="rId1"/>
  </hyperlinks>
  <pageMargins left="0.75" right="0.75" top="1" bottom="1" header="0.5" footer="0.5"/>
  <pageSetup orientation="landscape" fitToHeight="0" fitToWidth="1"/>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2026-10-20T07:36:44Z</dcterms:created>
  <dcterms:modified xmlns:dcterms="http://purl.org/dc/terms/" xmlns:xsi="http://www.w3.org/2001/XMLSchema-instance" xsi:type="dcterms:W3CDTF">2026-10-20T07:36:44Z</dcterms:modified>
</cp:coreProperties>
</file>